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hartsheets/sheet1.xml" ContentType="application/vnd.openxmlformats-officedocument.spreadsheetml.chart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3.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Chuck.WVHA\Desktop\"/>
    </mc:Choice>
  </mc:AlternateContent>
  <bookViews>
    <workbookView xWindow="0" yWindow="0" windowWidth="14376" windowHeight="3516" tabRatio="867" activeTab="6"/>
  </bookViews>
  <sheets>
    <sheet name="Instructions" sheetId="26" r:id="rId1"/>
    <sheet name="Natural" sheetId="22" r:id="rId2"/>
    <sheet name="Biological" sheetId="21" r:id="rId3"/>
    <sheet name="ChemRad" sheetId="23" r:id="rId4"/>
    <sheet name="Technological" sheetId="25" r:id="rId5"/>
    <sheet name="Calculations" sheetId="39" r:id="rId6"/>
    <sheet name="Complete Ranking" sheetId="32" r:id="rId7"/>
    <sheet name="Top 10 Hazards" sheetId="34" r:id="rId8"/>
    <sheet name="Sample Average Calculation" sheetId="37" r:id="rId9"/>
  </sheets>
  <definedNames>
    <definedName name="_xlnm._FilterDatabase" localSheetId="2" hidden="1">Biological!$A$1:$J$18</definedName>
    <definedName name="_xlnm._FilterDatabase" localSheetId="6" hidden="1">'Complete Ranking'!$A$1:$C$58</definedName>
    <definedName name="_xlnm.Print_Area" localSheetId="2">Biological!$A$1:$J$18</definedName>
    <definedName name="_xlnm.Print_Area" localSheetId="1">Natural!$A$1:$L$32</definedName>
    <definedName name="_xlnm.Print_Area" localSheetId="4">Technological!$A$1:$J$16</definedName>
  </definedNames>
  <calcPr calcId="171027"/>
</workbook>
</file>

<file path=xl/calcChain.xml><?xml version="1.0" encoding="utf-8"?>
<calcChain xmlns="http://schemas.openxmlformats.org/spreadsheetml/2006/main">
  <c r="Z60" i="39" l="1"/>
  <c r="Z50" i="39"/>
  <c r="Z49" i="39"/>
  <c r="Z48" i="39"/>
  <c r="Z44" i="39"/>
  <c r="Z28" i="39"/>
  <c r="Z27" i="39"/>
  <c r="Z26" i="39"/>
  <c r="J28" i="22" s="1"/>
  <c r="Z20" i="39"/>
  <c r="Z13" i="39"/>
  <c r="Z8" i="39"/>
  <c r="Z5" i="39"/>
  <c r="B52" i="32" s="1"/>
  <c r="A20" i="39"/>
  <c r="A62" i="32"/>
  <c r="A4" i="39"/>
  <c r="A14" i="32"/>
  <c r="A5" i="39"/>
  <c r="A6" i="39"/>
  <c r="A34" i="32"/>
  <c r="A7" i="39"/>
  <c r="A44" i="32"/>
  <c r="A8" i="39"/>
  <c r="A57" i="32"/>
  <c r="A9" i="39"/>
  <c r="A3" i="32"/>
  <c r="A10" i="39"/>
  <c r="A35" i="32"/>
  <c r="A11" i="39"/>
  <c r="A7" i="32"/>
  <c r="A12" i="39"/>
  <c r="A40" i="32"/>
  <c r="A13" i="39"/>
  <c r="A59" i="32"/>
  <c r="A14" i="39"/>
  <c r="A13" i="32"/>
  <c r="A15" i="39"/>
  <c r="A5" i="32"/>
  <c r="A16" i="39"/>
  <c r="A17" i="39"/>
  <c r="A18" i="39"/>
  <c r="A29" i="32"/>
  <c r="A19" i="39"/>
  <c r="A41" i="32"/>
  <c r="A21" i="39"/>
  <c r="A18" i="32"/>
  <c r="A22" i="39"/>
  <c r="A9" i="32"/>
  <c r="A23" i="39"/>
  <c r="A31" i="32"/>
  <c r="A24" i="39"/>
  <c r="A43" i="32"/>
  <c r="A25" i="39"/>
  <c r="A26" i="32"/>
  <c r="A26" i="39"/>
  <c r="A55" i="32"/>
  <c r="A27" i="39"/>
  <c r="A28" i="39"/>
  <c r="A50" i="32"/>
  <c r="A29" i="39"/>
  <c r="A20" i="32"/>
  <c r="A30" i="39"/>
  <c r="A11" i="32"/>
  <c r="A31" i="39"/>
  <c r="A10" i="32"/>
  <c r="A32" i="39"/>
  <c r="A16" i="32"/>
  <c r="A33" i="39"/>
  <c r="A47" i="32"/>
  <c r="A34" i="39"/>
  <c r="A27" i="32"/>
  <c r="A35" i="39"/>
  <c r="A39" i="32"/>
  <c r="A36" i="39"/>
  <c r="A42" i="32"/>
  <c r="A37" i="39"/>
  <c r="A48" i="32"/>
  <c r="A38" i="39"/>
  <c r="A63" i="32"/>
  <c r="A39" i="39"/>
  <c r="G41" i="37"/>
  <c r="G42" i="37"/>
  <c r="G43" i="37"/>
  <c r="G44" i="37"/>
  <c r="G45" i="37"/>
  <c r="G46" i="37"/>
  <c r="G47" i="37"/>
  <c r="G48" i="37"/>
  <c r="G49" i="37"/>
  <c r="G50" i="37"/>
  <c r="G51" i="37"/>
  <c r="G52" i="37"/>
  <c r="G53" i="37"/>
  <c r="G54" i="37"/>
  <c r="G55" i="37"/>
  <c r="G56" i="37"/>
  <c r="G57" i="37"/>
  <c r="G58" i="37"/>
  <c r="G59" i="37"/>
  <c r="G60" i="37"/>
  <c r="G61" i="37"/>
  <c r="G62" i="37"/>
  <c r="G63" i="37"/>
  <c r="G64" i="37"/>
  <c r="G65" i="37"/>
  <c r="I56" i="39"/>
  <c r="P56" i="39"/>
  <c r="I57" i="39"/>
  <c r="P57" i="39"/>
  <c r="I58" i="39"/>
  <c r="P58" i="39"/>
  <c r="I59" i="39"/>
  <c r="P59" i="39"/>
  <c r="U59" i="39"/>
  <c r="T59" i="39"/>
  <c r="I60" i="39"/>
  <c r="P60" i="39"/>
  <c r="I61" i="39"/>
  <c r="P61" i="39"/>
  <c r="I62" i="39"/>
  <c r="P62" i="39"/>
  <c r="I63" i="39"/>
  <c r="P63" i="39"/>
  <c r="I64" i="39"/>
  <c r="P64" i="39"/>
  <c r="U64" i="39"/>
  <c r="I65" i="39"/>
  <c r="P65" i="39"/>
  <c r="H56" i="39"/>
  <c r="O56" i="39"/>
  <c r="H57" i="39"/>
  <c r="O57" i="39"/>
  <c r="H58" i="39"/>
  <c r="O58" i="39"/>
  <c r="H59" i="39"/>
  <c r="O59" i="39"/>
  <c r="H60" i="39"/>
  <c r="O60" i="39"/>
  <c r="H61" i="39"/>
  <c r="O61" i="39"/>
  <c r="H62" i="39"/>
  <c r="O62" i="39"/>
  <c r="H63" i="39"/>
  <c r="O63" i="39"/>
  <c r="H64" i="39"/>
  <c r="O64" i="39"/>
  <c r="H65" i="39"/>
  <c r="O65" i="39"/>
  <c r="G56" i="39"/>
  <c r="G57" i="39"/>
  <c r="G58" i="39"/>
  <c r="G59" i="39"/>
  <c r="G60" i="39"/>
  <c r="G61" i="39"/>
  <c r="G62" i="39"/>
  <c r="K62" i="39"/>
  <c r="L62" i="39"/>
  <c r="G63" i="39"/>
  <c r="G64" i="39"/>
  <c r="G65" i="39"/>
  <c r="F56" i="39"/>
  <c r="F57" i="39"/>
  <c r="F58" i="39"/>
  <c r="F59" i="39"/>
  <c r="F60" i="39"/>
  <c r="F61" i="39"/>
  <c r="F62" i="39"/>
  <c r="F63" i="39"/>
  <c r="F64" i="39"/>
  <c r="F65" i="39"/>
  <c r="E56" i="39"/>
  <c r="E57" i="39"/>
  <c r="E58" i="39"/>
  <c r="E59" i="39"/>
  <c r="E60" i="39"/>
  <c r="E61" i="39"/>
  <c r="E62" i="39"/>
  <c r="E63" i="39"/>
  <c r="E64" i="39"/>
  <c r="E65" i="39"/>
  <c r="D56" i="39"/>
  <c r="D57" i="39"/>
  <c r="D58" i="39"/>
  <c r="D59" i="39"/>
  <c r="D60" i="39"/>
  <c r="D61" i="39"/>
  <c r="D62" i="39"/>
  <c r="D63" i="39"/>
  <c r="D64" i="39"/>
  <c r="D65" i="39"/>
  <c r="C56" i="39"/>
  <c r="N56" i="39"/>
  <c r="R56" i="39"/>
  <c r="C57" i="39"/>
  <c r="N57" i="39"/>
  <c r="R57" i="39"/>
  <c r="C58" i="39"/>
  <c r="N58" i="39"/>
  <c r="R58" i="39"/>
  <c r="C59" i="39"/>
  <c r="N59" i="39"/>
  <c r="R59" i="39"/>
  <c r="C60" i="39"/>
  <c r="N60" i="39"/>
  <c r="R60" i="39"/>
  <c r="C61" i="39"/>
  <c r="N61" i="39"/>
  <c r="R61" i="39"/>
  <c r="C62" i="39"/>
  <c r="N62" i="39"/>
  <c r="R62" i="39"/>
  <c r="C63" i="39"/>
  <c r="N63" i="39"/>
  <c r="R63" i="39"/>
  <c r="C64" i="39"/>
  <c r="N64" i="39"/>
  <c r="R64" i="39"/>
  <c r="C65" i="39"/>
  <c r="N65" i="39"/>
  <c r="R65" i="39"/>
  <c r="C55" i="39"/>
  <c r="N55" i="39"/>
  <c r="R55" i="39"/>
  <c r="D55" i="39"/>
  <c r="E55" i="39"/>
  <c r="F55" i="39"/>
  <c r="G55" i="39"/>
  <c r="H55" i="39"/>
  <c r="O55" i="39"/>
  <c r="I55" i="39"/>
  <c r="P55" i="39"/>
  <c r="B56" i="39"/>
  <c r="M56" i="39"/>
  <c r="Q56" i="39"/>
  <c r="B57" i="39"/>
  <c r="M57" i="39"/>
  <c r="Q57" i="39"/>
  <c r="B58" i="39"/>
  <c r="M58" i="39"/>
  <c r="Q58" i="39"/>
  <c r="B59" i="39"/>
  <c r="M59" i="39"/>
  <c r="Q59" i="39"/>
  <c r="B60" i="39"/>
  <c r="M60" i="39"/>
  <c r="Q60" i="39"/>
  <c r="B61" i="39"/>
  <c r="M61" i="39"/>
  <c r="Q61" i="39"/>
  <c r="B62" i="39"/>
  <c r="M62" i="39"/>
  <c r="Q62" i="39"/>
  <c r="B63" i="39"/>
  <c r="M63" i="39"/>
  <c r="Q63" i="39"/>
  <c r="B64" i="39"/>
  <c r="M64" i="39"/>
  <c r="Q64" i="39"/>
  <c r="B65" i="39"/>
  <c r="M65" i="39"/>
  <c r="Q65" i="39"/>
  <c r="B55" i="39"/>
  <c r="M55" i="39"/>
  <c r="Q55" i="39"/>
  <c r="H46" i="39"/>
  <c r="O46" i="39"/>
  <c r="H47" i="39"/>
  <c r="O47" i="39"/>
  <c r="H48" i="39"/>
  <c r="O48" i="39"/>
  <c r="H49" i="39"/>
  <c r="O49" i="39"/>
  <c r="H50" i="39"/>
  <c r="O50" i="39"/>
  <c r="H51" i="39"/>
  <c r="O51" i="39"/>
  <c r="H52" i="39"/>
  <c r="O52" i="39"/>
  <c r="H53" i="39"/>
  <c r="O53" i="39"/>
  <c r="H54" i="39"/>
  <c r="O54" i="39"/>
  <c r="I45" i="39"/>
  <c r="P45" i="39"/>
  <c r="I46" i="39"/>
  <c r="P46" i="39"/>
  <c r="I47" i="39"/>
  <c r="P47" i="39"/>
  <c r="I48" i="39"/>
  <c r="P48" i="39"/>
  <c r="I49" i="39"/>
  <c r="P49" i="39"/>
  <c r="I50" i="39"/>
  <c r="P50" i="39"/>
  <c r="I51" i="39"/>
  <c r="P51" i="39"/>
  <c r="I52" i="39"/>
  <c r="P52" i="39"/>
  <c r="I53" i="39"/>
  <c r="P53" i="39"/>
  <c r="I54" i="39"/>
  <c r="P54" i="39"/>
  <c r="H45" i="39"/>
  <c r="O45" i="39"/>
  <c r="G45" i="39"/>
  <c r="G46" i="39"/>
  <c r="G47" i="39"/>
  <c r="G48" i="39"/>
  <c r="G49" i="39"/>
  <c r="G50" i="39"/>
  <c r="G51" i="39"/>
  <c r="G52" i="39"/>
  <c r="G53" i="39"/>
  <c r="G54" i="39"/>
  <c r="F45" i="39"/>
  <c r="F46" i="39"/>
  <c r="F47" i="39"/>
  <c r="F48" i="39"/>
  <c r="F49" i="39"/>
  <c r="F50" i="39"/>
  <c r="F51" i="39"/>
  <c r="F52" i="39"/>
  <c r="F53" i="39"/>
  <c r="F54" i="39"/>
  <c r="E45" i="39"/>
  <c r="E46" i="39"/>
  <c r="E47" i="39"/>
  <c r="E48" i="39"/>
  <c r="E49" i="39"/>
  <c r="E50" i="39"/>
  <c r="E51" i="39"/>
  <c r="E52" i="39"/>
  <c r="E53" i="39"/>
  <c r="E54" i="39"/>
  <c r="D45" i="39"/>
  <c r="D46" i="39"/>
  <c r="D47" i="39"/>
  <c r="D48" i="39"/>
  <c r="D49" i="39"/>
  <c r="D50" i="39"/>
  <c r="D51" i="39"/>
  <c r="D52" i="39"/>
  <c r="D53" i="39"/>
  <c r="D54" i="39"/>
  <c r="C45" i="39"/>
  <c r="N45" i="39"/>
  <c r="R45" i="39"/>
  <c r="C46" i="39"/>
  <c r="N46" i="39"/>
  <c r="R46" i="39"/>
  <c r="C47" i="39"/>
  <c r="N47" i="39"/>
  <c r="R47" i="39"/>
  <c r="C48" i="39"/>
  <c r="N48" i="39"/>
  <c r="R48" i="39"/>
  <c r="C49" i="39"/>
  <c r="N49" i="39"/>
  <c r="R49" i="39"/>
  <c r="C50" i="39"/>
  <c r="N50" i="39"/>
  <c r="R50" i="39"/>
  <c r="C51" i="39"/>
  <c r="N51" i="39"/>
  <c r="R51" i="39"/>
  <c r="C52" i="39"/>
  <c r="N52" i="39"/>
  <c r="R52" i="39"/>
  <c r="C53" i="39"/>
  <c r="N53" i="39"/>
  <c r="R53" i="39"/>
  <c r="C54" i="39"/>
  <c r="N54" i="39"/>
  <c r="R54" i="39"/>
  <c r="C44" i="39"/>
  <c r="N44" i="39"/>
  <c r="R44" i="39"/>
  <c r="D44" i="39"/>
  <c r="E44" i="39"/>
  <c r="F44" i="39"/>
  <c r="G44" i="39"/>
  <c r="K44" i="39"/>
  <c r="L44" i="39"/>
  <c r="H44" i="39"/>
  <c r="O44" i="39"/>
  <c r="I44" i="39"/>
  <c r="P44" i="39"/>
  <c r="B45" i="39"/>
  <c r="M45" i="39"/>
  <c r="Q45" i="39"/>
  <c r="B46" i="39"/>
  <c r="M46" i="39"/>
  <c r="Q46" i="39"/>
  <c r="B47" i="39"/>
  <c r="M47" i="39"/>
  <c r="Q47" i="39"/>
  <c r="B48" i="39"/>
  <c r="M48" i="39"/>
  <c r="Q48" i="39"/>
  <c r="B49" i="39"/>
  <c r="M49" i="39"/>
  <c r="Q49" i="39"/>
  <c r="B50" i="39"/>
  <c r="M50" i="39"/>
  <c r="Q50" i="39"/>
  <c r="B51" i="39"/>
  <c r="M51" i="39"/>
  <c r="Q51" i="39"/>
  <c r="B52" i="39"/>
  <c r="M52" i="39"/>
  <c r="Q52" i="39"/>
  <c r="B53" i="39"/>
  <c r="M53" i="39"/>
  <c r="Q53" i="39"/>
  <c r="B54" i="39"/>
  <c r="M54" i="39"/>
  <c r="Q54" i="39"/>
  <c r="B44" i="39"/>
  <c r="M44" i="39"/>
  <c r="Q44" i="39"/>
  <c r="G4" i="37"/>
  <c r="A2" i="32"/>
  <c r="A32" i="32"/>
  <c r="I32" i="39"/>
  <c r="P32" i="39"/>
  <c r="I33" i="39"/>
  <c r="P33" i="39"/>
  <c r="I34" i="39"/>
  <c r="P34" i="39"/>
  <c r="I35" i="39"/>
  <c r="P35" i="39"/>
  <c r="I36" i="39"/>
  <c r="P36" i="39"/>
  <c r="I37" i="39"/>
  <c r="P37" i="39"/>
  <c r="T37" i="39"/>
  <c r="I38" i="39"/>
  <c r="P38" i="39"/>
  <c r="I39" i="39"/>
  <c r="P39" i="39"/>
  <c r="I40" i="39"/>
  <c r="P40" i="39"/>
  <c r="I41" i="39"/>
  <c r="P41" i="39"/>
  <c r="I42" i="39"/>
  <c r="P42" i="39"/>
  <c r="I43" i="39"/>
  <c r="P43" i="39"/>
  <c r="H32" i="39"/>
  <c r="O32" i="39"/>
  <c r="H33" i="39"/>
  <c r="O33" i="39"/>
  <c r="H34" i="39"/>
  <c r="O34" i="39"/>
  <c r="H35" i="39"/>
  <c r="O35" i="39"/>
  <c r="H36" i="39"/>
  <c r="O36" i="39"/>
  <c r="H37" i="39"/>
  <c r="O37" i="39"/>
  <c r="H38" i="39"/>
  <c r="O38" i="39"/>
  <c r="H39" i="39"/>
  <c r="O39" i="39"/>
  <c r="H40" i="39"/>
  <c r="O40" i="39"/>
  <c r="H41" i="39"/>
  <c r="O41" i="39"/>
  <c r="H42" i="39"/>
  <c r="O42" i="39"/>
  <c r="H43" i="39"/>
  <c r="O43" i="39"/>
  <c r="G32" i="39"/>
  <c r="G33" i="39"/>
  <c r="G34" i="39"/>
  <c r="K34" i="39"/>
  <c r="L34" i="39"/>
  <c r="G35" i="39"/>
  <c r="G36" i="39"/>
  <c r="G37" i="39"/>
  <c r="G38" i="39"/>
  <c r="G39" i="39"/>
  <c r="G40" i="39"/>
  <c r="K40" i="39"/>
  <c r="L40" i="39"/>
  <c r="G41" i="39"/>
  <c r="G42" i="39"/>
  <c r="G43" i="39"/>
  <c r="F32" i="39"/>
  <c r="F33" i="39"/>
  <c r="F34" i="39"/>
  <c r="F35" i="39"/>
  <c r="F36" i="39"/>
  <c r="F37" i="39"/>
  <c r="F38" i="39"/>
  <c r="F39" i="39"/>
  <c r="F40" i="39"/>
  <c r="F41" i="39"/>
  <c r="F42" i="39"/>
  <c r="F43" i="39"/>
  <c r="E32" i="39"/>
  <c r="E33" i="39"/>
  <c r="E34" i="39"/>
  <c r="E35" i="39"/>
  <c r="E36" i="39"/>
  <c r="E37" i="39"/>
  <c r="E38" i="39"/>
  <c r="E39" i="39"/>
  <c r="E40" i="39"/>
  <c r="E41" i="39"/>
  <c r="E42" i="39"/>
  <c r="K42" i="39"/>
  <c r="L42" i="39"/>
  <c r="E43" i="39"/>
  <c r="C32" i="39"/>
  <c r="N32" i="39"/>
  <c r="R32" i="39"/>
  <c r="C33" i="39"/>
  <c r="N33" i="39"/>
  <c r="R33" i="39"/>
  <c r="C34" i="39"/>
  <c r="N34" i="39"/>
  <c r="R34" i="39"/>
  <c r="C35" i="39"/>
  <c r="N35" i="39"/>
  <c r="R35" i="39"/>
  <c r="C36" i="39"/>
  <c r="N36" i="39"/>
  <c r="R36" i="39"/>
  <c r="C37" i="39"/>
  <c r="N37" i="39"/>
  <c r="R37" i="39"/>
  <c r="C38" i="39"/>
  <c r="N38" i="39"/>
  <c r="R38" i="39"/>
  <c r="C39" i="39"/>
  <c r="N39" i="39"/>
  <c r="R39" i="39"/>
  <c r="C40" i="39"/>
  <c r="N40" i="39"/>
  <c r="R40" i="39"/>
  <c r="C41" i="39"/>
  <c r="N41" i="39"/>
  <c r="R41" i="39"/>
  <c r="C42" i="39"/>
  <c r="N42" i="39"/>
  <c r="R42" i="39"/>
  <c r="C43" i="39"/>
  <c r="N43" i="39"/>
  <c r="R43" i="39"/>
  <c r="I5" i="39"/>
  <c r="P5" i="39"/>
  <c r="I6" i="39"/>
  <c r="P6" i="39"/>
  <c r="I7" i="39"/>
  <c r="P7" i="39"/>
  <c r="I8" i="39"/>
  <c r="P8" i="39"/>
  <c r="S8" i="39"/>
  <c r="I9" i="39"/>
  <c r="P9" i="39"/>
  <c r="I10" i="39"/>
  <c r="P10" i="39"/>
  <c r="I11" i="39"/>
  <c r="P11" i="39"/>
  <c r="I12" i="39"/>
  <c r="P12" i="39"/>
  <c r="I13" i="39"/>
  <c r="P13" i="39"/>
  <c r="I14" i="39"/>
  <c r="P14" i="39"/>
  <c r="I15" i="39"/>
  <c r="P15" i="39"/>
  <c r="U15" i="39"/>
  <c r="I16" i="39"/>
  <c r="P16" i="39"/>
  <c r="I17" i="39"/>
  <c r="P17" i="39"/>
  <c r="I18" i="39"/>
  <c r="P18" i="39"/>
  <c r="I19" i="39"/>
  <c r="P19" i="39"/>
  <c r="S19" i="39"/>
  <c r="I20" i="39"/>
  <c r="P20" i="39"/>
  <c r="I21" i="39"/>
  <c r="P21" i="39"/>
  <c r="T21" i="39"/>
  <c r="I22" i="39"/>
  <c r="P22" i="39"/>
  <c r="I23" i="39"/>
  <c r="P23" i="39"/>
  <c r="I24" i="39"/>
  <c r="P24" i="39"/>
  <c r="U24" i="39"/>
  <c r="I25" i="39"/>
  <c r="P25" i="39"/>
  <c r="I26" i="39"/>
  <c r="P26" i="39"/>
  <c r="I27" i="39"/>
  <c r="P27" i="39"/>
  <c r="I28" i="39"/>
  <c r="P28" i="39"/>
  <c r="I29" i="39"/>
  <c r="P29" i="39"/>
  <c r="S29" i="39"/>
  <c r="I30" i="39"/>
  <c r="P30" i="39"/>
  <c r="S30" i="39"/>
  <c r="H5" i="39"/>
  <c r="O5" i="39"/>
  <c r="H6" i="39"/>
  <c r="O6" i="39"/>
  <c r="H7" i="39"/>
  <c r="O7" i="39"/>
  <c r="H8" i="39"/>
  <c r="O8" i="39"/>
  <c r="H9" i="39"/>
  <c r="O9" i="39"/>
  <c r="H10" i="39"/>
  <c r="O10" i="39"/>
  <c r="H11" i="39"/>
  <c r="O11" i="39"/>
  <c r="H12" i="39"/>
  <c r="O12" i="39"/>
  <c r="H13" i="39"/>
  <c r="O13" i="39"/>
  <c r="H14" i="39"/>
  <c r="O14" i="39"/>
  <c r="H15" i="39"/>
  <c r="O15" i="39"/>
  <c r="H16" i="39"/>
  <c r="O16" i="39"/>
  <c r="H17" i="39"/>
  <c r="O17" i="39"/>
  <c r="H18" i="39"/>
  <c r="O18" i="39"/>
  <c r="H19" i="39"/>
  <c r="O19" i="39"/>
  <c r="H20" i="39"/>
  <c r="O20" i="39"/>
  <c r="H21" i="39"/>
  <c r="O21" i="39"/>
  <c r="H22" i="39"/>
  <c r="O22" i="39"/>
  <c r="H23" i="39"/>
  <c r="O23" i="39"/>
  <c r="H24" i="39"/>
  <c r="O24" i="39"/>
  <c r="H25" i="39"/>
  <c r="O25" i="39"/>
  <c r="H26" i="39"/>
  <c r="O26" i="39"/>
  <c r="H27" i="39"/>
  <c r="O27" i="39"/>
  <c r="H28" i="39"/>
  <c r="O28" i="39"/>
  <c r="H29" i="39"/>
  <c r="O29" i="39"/>
  <c r="H30" i="39"/>
  <c r="O30" i="39"/>
  <c r="G5" i="39"/>
  <c r="K5" i="39"/>
  <c r="L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K30" i="39"/>
  <c r="L30" i="39"/>
  <c r="E5" i="39"/>
  <c r="E6" i="39"/>
  <c r="E7" i="39"/>
  <c r="E8" i="39"/>
  <c r="E9" i="39"/>
  <c r="E10" i="39"/>
  <c r="E11" i="39"/>
  <c r="E12" i="39"/>
  <c r="K12" i="39"/>
  <c r="L12" i="39"/>
  <c r="E13" i="39"/>
  <c r="E14" i="39"/>
  <c r="E15" i="39"/>
  <c r="E16" i="39"/>
  <c r="E17" i="39"/>
  <c r="E18" i="39"/>
  <c r="E19" i="39"/>
  <c r="E20" i="39"/>
  <c r="E21" i="39"/>
  <c r="E22" i="39"/>
  <c r="E23" i="39"/>
  <c r="E24" i="39"/>
  <c r="E25" i="39"/>
  <c r="E26" i="39"/>
  <c r="E27" i="39"/>
  <c r="E28" i="39"/>
  <c r="E29" i="39"/>
  <c r="E30" i="39"/>
  <c r="D5" i="39"/>
  <c r="D6" i="39"/>
  <c r="D7" i="39"/>
  <c r="D8" i="39"/>
  <c r="D9" i="39"/>
  <c r="D10" i="39"/>
  <c r="D11" i="39"/>
  <c r="D12" i="39"/>
  <c r="D13" i="39"/>
  <c r="D14" i="39"/>
  <c r="D15" i="39"/>
  <c r="K15" i="39"/>
  <c r="L15" i="39"/>
  <c r="D16" i="39"/>
  <c r="D17" i="39"/>
  <c r="D18" i="39"/>
  <c r="D19" i="39"/>
  <c r="D20" i="39"/>
  <c r="D21" i="39"/>
  <c r="D22" i="39"/>
  <c r="D23" i="39"/>
  <c r="K23" i="39"/>
  <c r="L23" i="39"/>
  <c r="D24" i="39"/>
  <c r="D25" i="39"/>
  <c r="D26" i="39"/>
  <c r="D27" i="39"/>
  <c r="D28" i="39"/>
  <c r="D29" i="39"/>
  <c r="K29" i="39"/>
  <c r="L29" i="39"/>
  <c r="D30" i="39"/>
  <c r="C5" i="39"/>
  <c r="N5" i="39"/>
  <c r="R5" i="39"/>
  <c r="C6" i="39"/>
  <c r="N6" i="39"/>
  <c r="R6" i="39"/>
  <c r="C7" i="39"/>
  <c r="N7" i="39"/>
  <c r="R7" i="39"/>
  <c r="C8" i="39"/>
  <c r="N8" i="39"/>
  <c r="R8" i="39"/>
  <c r="C9" i="39"/>
  <c r="N9" i="39"/>
  <c r="R9" i="39"/>
  <c r="C10" i="39"/>
  <c r="N10" i="39"/>
  <c r="R10" i="39"/>
  <c r="C11" i="39"/>
  <c r="N11" i="39"/>
  <c r="R11" i="39"/>
  <c r="C12" i="39"/>
  <c r="N12" i="39"/>
  <c r="R12" i="39"/>
  <c r="C13" i="39"/>
  <c r="N13" i="39"/>
  <c r="R13" i="39"/>
  <c r="C14" i="39"/>
  <c r="N14" i="39"/>
  <c r="R14" i="39"/>
  <c r="C15" i="39"/>
  <c r="N15" i="39"/>
  <c r="R15" i="39"/>
  <c r="C16" i="39"/>
  <c r="N16" i="39"/>
  <c r="R16" i="39"/>
  <c r="C17" i="39"/>
  <c r="N17" i="39"/>
  <c r="R17" i="39"/>
  <c r="C18" i="39"/>
  <c r="N18" i="39"/>
  <c r="R18" i="39"/>
  <c r="C19" i="39"/>
  <c r="N19" i="39"/>
  <c r="R19" i="39"/>
  <c r="C20" i="39"/>
  <c r="N20" i="39"/>
  <c r="R20" i="39"/>
  <c r="C21" i="39"/>
  <c r="N21" i="39"/>
  <c r="R21" i="39"/>
  <c r="C22" i="39"/>
  <c r="N22" i="39"/>
  <c r="R22" i="39"/>
  <c r="C23" i="39"/>
  <c r="N23" i="39"/>
  <c r="R23" i="39"/>
  <c r="C24" i="39"/>
  <c r="N24" i="39"/>
  <c r="R24" i="39"/>
  <c r="C25" i="39"/>
  <c r="N25" i="39"/>
  <c r="R25" i="39"/>
  <c r="C26" i="39"/>
  <c r="N26" i="39"/>
  <c r="R26" i="39"/>
  <c r="C27" i="39"/>
  <c r="N27" i="39"/>
  <c r="R27" i="39"/>
  <c r="C28" i="39"/>
  <c r="N28" i="39"/>
  <c r="R28" i="39"/>
  <c r="C29" i="39"/>
  <c r="N29" i="39"/>
  <c r="R29" i="39"/>
  <c r="C30" i="39"/>
  <c r="N30" i="39"/>
  <c r="R30" i="39"/>
  <c r="D32" i="39"/>
  <c r="D33" i="39"/>
  <c r="K33" i="39"/>
  <c r="L33" i="39"/>
  <c r="D34" i="39"/>
  <c r="D35" i="39"/>
  <c r="K35" i="39"/>
  <c r="L35" i="39"/>
  <c r="D36" i="39"/>
  <c r="K36" i="39"/>
  <c r="L36" i="39"/>
  <c r="D37" i="39"/>
  <c r="D38" i="39"/>
  <c r="D39" i="39"/>
  <c r="K39" i="39"/>
  <c r="L39" i="39"/>
  <c r="D40" i="39"/>
  <c r="D41" i="39"/>
  <c r="D42" i="39"/>
  <c r="D43" i="39"/>
  <c r="K43" i="39"/>
  <c r="L43" i="39"/>
  <c r="B32" i="39"/>
  <c r="M32" i="39"/>
  <c r="Q32" i="39"/>
  <c r="B33" i="39"/>
  <c r="M33" i="39"/>
  <c r="Q33" i="39"/>
  <c r="B34" i="39"/>
  <c r="M34" i="39"/>
  <c r="Q34" i="39"/>
  <c r="B35" i="39"/>
  <c r="M35" i="39"/>
  <c r="Q35" i="39"/>
  <c r="B36" i="39"/>
  <c r="M36" i="39"/>
  <c r="Q36" i="39"/>
  <c r="B37" i="39"/>
  <c r="M37" i="39"/>
  <c r="Q37" i="39"/>
  <c r="B38" i="39"/>
  <c r="M38" i="39"/>
  <c r="Q38" i="39"/>
  <c r="B39" i="39"/>
  <c r="M39" i="39"/>
  <c r="Q39" i="39"/>
  <c r="B40" i="39"/>
  <c r="M40" i="39"/>
  <c r="Q40" i="39"/>
  <c r="B41" i="39"/>
  <c r="M41" i="39"/>
  <c r="Q41" i="39"/>
  <c r="B42" i="39"/>
  <c r="M42" i="39"/>
  <c r="Q42" i="39"/>
  <c r="B43" i="39"/>
  <c r="M43" i="39"/>
  <c r="Q43" i="39"/>
  <c r="B31" i="39"/>
  <c r="M31" i="39"/>
  <c r="Q31" i="39"/>
  <c r="C31" i="39"/>
  <c r="N31" i="39"/>
  <c r="R31" i="39"/>
  <c r="D31" i="39"/>
  <c r="E31" i="39"/>
  <c r="F31" i="39"/>
  <c r="G31" i="39"/>
  <c r="H31" i="39"/>
  <c r="O31" i="39"/>
  <c r="I31" i="39"/>
  <c r="P31" i="39"/>
  <c r="B5" i="39"/>
  <c r="M5" i="39"/>
  <c r="Q5" i="39"/>
  <c r="B6" i="39"/>
  <c r="M6" i="39"/>
  <c r="Q6" i="39"/>
  <c r="B7" i="39"/>
  <c r="M7" i="39"/>
  <c r="Q7" i="39"/>
  <c r="B8" i="39"/>
  <c r="M8" i="39"/>
  <c r="Q8" i="39"/>
  <c r="B9" i="39"/>
  <c r="M9" i="39"/>
  <c r="Q9" i="39"/>
  <c r="B10" i="39"/>
  <c r="M10" i="39"/>
  <c r="Q10" i="39"/>
  <c r="B11" i="39"/>
  <c r="M11" i="39"/>
  <c r="Q11" i="39"/>
  <c r="B12" i="39"/>
  <c r="M12" i="39"/>
  <c r="Q12" i="39"/>
  <c r="B13" i="39"/>
  <c r="M13" i="39"/>
  <c r="Q13" i="39"/>
  <c r="B14" i="39"/>
  <c r="M14" i="39"/>
  <c r="Q14" i="39"/>
  <c r="B15" i="39"/>
  <c r="M15" i="39"/>
  <c r="Q15" i="39"/>
  <c r="B16" i="39"/>
  <c r="M16" i="39"/>
  <c r="Q16" i="39"/>
  <c r="B17" i="39"/>
  <c r="M17" i="39"/>
  <c r="Q17" i="39"/>
  <c r="B18" i="39"/>
  <c r="M18" i="39"/>
  <c r="Q18" i="39"/>
  <c r="B19" i="39"/>
  <c r="M19" i="39"/>
  <c r="Q19" i="39"/>
  <c r="B20" i="39"/>
  <c r="M20" i="39"/>
  <c r="Q20" i="39"/>
  <c r="B21" i="39"/>
  <c r="M21" i="39"/>
  <c r="Q21" i="39"/>
  <c r="B22" i="39"/>
  <c r="M22" i="39"/>
  <c r="Q22" i="39"/>
  <c r="B23" i="39"/>
  <c r="M23" i="39"/>
  <c r="Q23" i="39"/>
  <c r="B24" i="39"/>
  <c r="M24" i="39"/>
  <c r="Q24" i="39"/>
  <c r="B25" i="39"/>
  <c r="M25" i="39"/>
  <c r="Q25" i="39"/>
  <c r="B26" i="39"/>
  <c r="M26" i="39"/>
  <c r="Q26" i="39"/>
  <c r="B27" i="39"/>
  <c r="M27" i="39"/>
  <c r="Q27" i="39"/>
  <c r="B28" i="39"/>
  <c r="M28" i="39"/>
  <c r="Q28" i="39"/>
  <c r="B29" i="39"/>
  <c r="M29" i="39"/>
  <c r="Q29" i="39"/>
  <c r="B30" i="39"/>
  <c r="M30" i="39"/>
  <c r="Q30" i="39"/>
  <c r="B4" i="39"/>
  <c r="M4" i="39"/>
  <c r="Q4" i="39"/>
  <c r="C4" i="39"/>
  <c r="N4" i="39"/>
  <c r="R4" i="39"/>
  <c r="D4" i="39"/>
  <c r="E4" i="39"/>
  <c r="F4" i="39"/>
  <c r="G4" i="39"/>
  <c r="H4" i="39"/>
  <c r="O4" i="39"/>
  <c r="I4" i="39"/>
  <c r="P4" i="39"/>
  <c r="A56" i="39"/>
  <c r="A45" i="32"/>
  <c r="A57" i="39"/>
  <c r="A17" i="32"/>
  <c r="A58" i="39"/>
  <c r="A33" i="32"/>
  <c r="A59" i="39"/>
  <c r="A6" i="32"/>
  <c r="A60" i="39"/>
  <c r="A46" i="32"/>
  <c r="A61" i="39"/>
  <c r="A36" i="32"/>
  <c r="A62" i="39"/>
  <c r="A8" i="32"/>
  <c r="A63" i="39"/>
  <c r="A4" i="32"/>
  <c r="A64" i="39"/>
  <c r="A21" i="32"/>
  <c r="A65" i="39"/>
  <c r="A19" i="32"/>
  <c r="A55" i="39"/>
  <c r="A12" i="32"/>
  <c r="A45" i="39"/>
  <c r="A38" i="32"/>
  <c r="A46" i="39"/>
  <c r="A37" i="32"/>
  <c r="A47" i="39"/>
  <c r="A28" i="32"/>
  <c r="A48" i="39"/>
  <c r="A56" i="32"/>
  <c r="A49" i="39"/>
  <c r="A53" i="32"/>
  <c r="A50" i="39"/>
  <c r="A51" i="32"/>
  <c r="A51" i="39"/>
  <c r="A23" i="32"/>
  <c r="A52" i="39"/>
  <c r="A24" i="32"/>
  <c r="A53" i="39"/>
  <c r="A22" i="32"/>
  <c r="A54" i="39"/>
  <c r="A25" i="32"/>
  <c r="A44" i="39"/>
  <c r="A61" i="32"/>
  <c r="A30" i="32"/>
  <c r="A40" i="39"/>
  <c r="A60" i="32"/>
  <c r="A41" i="39"/>
  <c r="A58" i="32"/>
  <c r="A42" i="39"/>
  <c r="A54" i="32"/>
  <c r="A43" i="39"/>
  <c r="A15" i="32"/>
  <c r="A49" i="32"/>
  <c r="A52" i="32"/>
  <c r="G5" i="37"/>
  <c r="G6" i="37"/>
  <c r="G7" i="37"/>
  <c r="G8" i="37"/>
  <c r="G9" i="37"/>
  <c r="G10" i="37"/>
  <c r="G11" i="37"/>
  <c r="G12" i="37"/>
  <c r="G13" i="37"/>
  <c r="G14" i="37"/>
  <c r="G15" i="37"/>
  <c r="G16" i="37"/>
  <c r="G17" i="37"/>
  <c r="G18" i="37"/>
  <c r="G19" i="37"/>
  <c r="G20" i="37"/>
  <c r="G21" i="37"/>
  <c r="G22" i="37"/>
  <c r="G23" i="37"/>
  <c r="G24" i="37"/>
  <c r="G25" i="37"/>
  <c r="G26" i="37"/>
  <c r="G27" i="37"/>
  <c r="G28" i="37"/>
  <c r="G29" i="37"/>
  <c r="G30" i="37"/>
  <c r="G31" i="37"/>
  <c r="G32" i="37"/>
  <c r="G33" i="37"/>
  <c r="G34" i="37"/>
  <c r="G35" i="37"/>
  <c r="G36" i="37"/>
  <c r="G37" i="37"/>
  <c r="G38" i="37"/>
  <c r="G39" i="37"/>
  <c r="G40" i="37"/>
  <c r="K41" i="39"/>
  <c r="L41" i="39"/>
  <c r="K37" i="39"/>
  <c r="L37" i="39"/>
  <c r="V37" i="39"/>
  <c r="K61" i="39"/>
  <c r="L61" i="39"/>
  <c r="K11" i="39"/>
  <c r="L11" i="39"/>
  <c r="V11" i="39"/>
  <c r="Z11" i="39"/>
  <c r="K46" i="39"/>
  <c r="L46" i="39"/>
  <c r="K32" i="39"/>
  <c r="L32" i="39"/>
  <c r="K63" i="39"/>
  <c r="L63" i="39"/>
  <c r="K27" i="39"/>
  <c r="L27" i="39"/>
  <c r="K51" i="39"/>
  <c r="L51" i="39"/>
  <c r="V51" i="39"/>
  <c r="K60" i="39"/>
  <c r="L60" i="39"/>
  <c r="K22" i="39"/>
  <c r="L22" i="39"/>
  <c r="K38" i="39"/>
  <c r="L38" i="39"/>
  <c r="K24" i="39"/>
  <c r="L24" i="39"/>
  <c r="K13" i="39"/>
  <c r="L13" i="39"/>
  <c r="K16" i="39"/>
  <c r="L16" i="39"/>
  <c r="K56" i="39"/>
  <c r="L56" i="39"/>
  <c r="K19" i="39"/>
  <c r="L19" i="39"/>
  <c r="K14" i="39"/>
  <c r="L14" i="39"/>
  <c r="S59" i="39"/>
  <c r="K54" i="39"/>
  <c r="L54" i="39"/>
  <c r="U53" i="39"/>
  <c r="S53" i="39"/>
  <c r="T53" i="39"/>
  <c r="K53" i="39"/>
  <c r="L53" i="39"/>
  <c r="V53" i="39"/>
  <c r="S51" i="39"/>
  <c r="U51" i="39"/>
  <c r="T51" i="39"/>
  <c r="S50" i="39"/>
  <c r="U50" i="39"/>
  <c r="T50" i="39"/>
  <c r="K50" i="39"/>
  <c r="L50" i="39"/>
  <c r="K48" i="39"/>
  <c r="L48" i="39"/>
  <c r="K47" i="39"/>
  <c r="L47" i="39"/>
  <c r="K45" i="39"/>
  <c r="L45" i="39"/>
  <c r="S37" i="39"/>
  <c r="U37" i="39"/>
  <c r="K65" i="39"/>
  <c r="L65" i="39"/>
  <c r="K64" i="39"/>
  <c r="L64" i="39"/>
  <c r="T60" i="39"/>
  <c r="S60" i="39"/>
  <c r="U60" i="39"/>
  <c r="V60" i="39"/>
  <c r="J11" i="25"/>
  <c r="K59" i="39"/>
  <c r="L59" i="39"/>
  <c r="V59" i="39"/>
  <c r="K57" i="39"/>
  <c r="L57" i="39"/>
  <c r="K55" i="39"/>
  <c r="L55" i="39"/>
  <c r="T30" i="39"/>
  <c r="U29" i="39"/>
  <c r="T29" i="39"/>
  <c r="T28" i="39"/>
  <c r="S28" i="39"/>
  <c r="U28" i="39"/>
  <c r="K28" i="39"/>
  <c r="L28" i="39"/>
  <c r="V28" i="39"/>
  <c r="J30" i="22"/>
  <c r="S27" i="39"/>
  <c r="U27" i="39"/>
  <c r="T27" i="39"/>
  <c r="V27" i="39"/>
  <c r="J29" i="22"/>
  <c r="U26" i="39"/>
  <c r="T26" i="39"/>
  <c r="S26" i="39"/>
  <c r="K26" i="39"/>
  <c r="L26" i="39"/>
  <c r="V26" i="39"/>
  <c r="K25" i="39"/>
  <c r="L25" i="39"/>
  <c r="K21" i="39"/>
  <c r="L21" i="39"/>
  <c r="K20" i="39"/>
  <c r="L20" i="39"/>
  <c r="K17" i="39"/>
  <c r="L17" i="39"/>
  <c r="S15" i="39"/>
  <c r="U11" i="39"/>
  <c r="S11" i="39"/>
  <c r="T10" i="39"/>
  <c r="U10" i="39"/>
  <c r="S10" i="39"/>
  <c r="T11" i="39"/>
  <c r="K10" i="39"/>
  <c r="L10" i="39"/>
  <c r="V10" i="39"/>
  <c r="U9" i="39"/>
  <c r="S9" i="39"/>
  <c r="T9" i="39"/>
  <c r="K9" i="39"/>
  <c r="L9" i="39"/>
  <c r="V9" i="39"/>
  <c r="T8" i="39"/>
  <c r="U8" i="39"/>
  <c r="K8" i="39"/>
  <c r="L8" i="39"/>
  <c r="K7" i="39"/>
  <c r="L7" i="39"/>
  <c r="K6" i="39"/>
  <c r="L6" i="39"/>
  <c r="S5" i="39"/>
  <c r="T5" i="39"/>
  <c r="U5" i="39"/>
  <c r="V5" i="39"/>
  <c r="K4" i="39"/>
  <c r="L4" i="39"/>
  <c r="V50" i="39"/>
  <c r="J12" i="23"/>
  <c r="B46" i="32"/>
  <c r="B50" i="32"/>
  <c r="B49" i="32"/>
  <c r="V8" i="39"/>
  <c r="B57" i="32"/>
  <c r="J7" i="22"/>
  <c r="B51" i="32"/>
  <c r="J10" i="22"/>
  <c r="U65" i="39"/>
  <c r="S65" i="39"/>
  <c r="T65" i="39"/>
  <c r="V65" i="39"/>
  <c r="Z65" i="39"/>
  <c r="T64" i="39"/>
  <c r="S64" i="39"/>
  <c r="V64" i="39"/>
  <c r="Z64" i="39"/>
  <c r="T63" i="39"/>
  <c r="S63" i="39"/>
  <c r="U63" i="39"/>
  <c r="V63" i="39"/>
  <c r="Z63" i="39"/>
  <c r="S62" i="39"/>
  <c r="T62" i="39"/>
  <c r="U62" i="39"/>
  <c r="V62" i="39"/>
  <c r="Z62" i="39"/>
  <c r="T61" i="39"/>
  <c r="S61" i="39"/>
  <c r="U61" i="39"/>
  <c r="V61" i="39"/>
  <c r="Z61" i="39"/>
  <c r="Z59" i="39"/>
  <c r="J10" i="25"/>
  <c r="B6" i="32"/>
  <c r="S58" i="39"/>
  <c r="U58" i="39"/>
  <c r="T58" i="39"/>
  <c r="K58" i="39"/>
  <c r="L58" i="39"/>
  <c r="V58" i="39"/>
  <c r="Z58" i="39"/>
  <c r="U57" i="39"/>
  <c r="T57" i="39"/>
  <c r="S57" i="39"/>
  <c r="V57" i="39"/>
  <c r="Z57" i="39"/>
  <c r="U56" i="39"/>
  <c r="T56" i="39"/>
  <c r="V56" i="39"/>
  <c r="Z56" i="39"/>
  <c r="B45" i="32"/>
  <c r="S56" i="39"/>
  <c r="T55" i="39"/>
  <c r="U55" i="39"/>
  <c r="S55" i="39"/>
  <c r="V55" i="39"/>
  <c r="Z55" i="39"/>
  <c r="T54" i="39"/>
  <c r="U54" i="39"/>
  <c r="S54" i="39"/>
  <c r="V54" i="39"/>
  <c r="Z54" i="39"/>
  <c r="B25" i="32"/>
  <c r="Z53" i="39"/>
  <c r="B22" i="32"/>
  <c r="S52" i="39"/>
  <c r="U52" i="39"/>
  <c r="T52" i="39"/>
  <c r="K52" i="39"/>
  <c r="L52" i="39"/>
  <c r="Z51" i="39"/>
  <c r="B23" i="32"/>
  <c r="U49" i="39"/>
  <c r="T49" i="39"/>
  <c r="S49" i="39"/>
  <c r="K49" i="39"/>
  <c r="L49" i="39"/>
  <c r="V49" i="39"/>
  <c r="B53" i="32"/>
  <c r="S48" i="39"/>
  <c r="T48" i="39"/>
  <c r="U48" i="39"/>
  <c r="V48" i="39"/>
  <c r="J10" i="23"/>
  <c r="T47" i="39"/>
  <c r="S47" i="39"/>
  <c r="U47" i="39"/>
  <c r="V47" i="39"/>
  <c r="Z47" i="39"/>
  <c r="J9" i="23"/>
  <c r="U46" i="39"/>
  <c r="T46" i="39"/>
  <c r="S46" i="39"/>
  <c r="V46" i="39"/>
  <c r="Z46" i="39"/>
  <c r="U45" i="39"/>
  <c r="T45" i="39"/>
  <c r="S45" i="39"/>
  <c r="V45" i="39"/>
  <c r="Z45" i="39"/>
  <c r="S44" i="39"/>
  <c r="T44" i="39"/>
  <c r="U44" i="39"/>
  <c r="V44" i="39"/>
  <c r="B61" i="32"/>
  <c r="T43" i="39"/>
  <c r="U43" i="39"/>
  <c r="S43" i="39"/>
  <c r="V43" i="39"/>
  <c r="Z43" i="39"/>
  <c r="J18" i="21"/>
  <c r="T41" i="39"/>
  <c r="U41" i="39"/>
  <c r="V41" i="39"/>
  <c r="Z41" i="39"/>
  <c r="S41" i="39"/>
  <c r="T42" i="39"/>
  <c r="V42" i="39"/>
  <c r="Z42" i="39"/>
  <c r="B54" i="32"/>
  <c r="U42" i="39"/>
  <c r="S42" i="39"/>
  <c r="S40" i="39"/>
  <c r="T40" i="39"/>
  <c r="U40" i="39"/>
  <c r="V40" i="39"/>
  <c r="Z40" i="39"/>
  <c r="J15" i="21"/>
  <c r="T39" i="39"/>
  <c r="U39" i="39"/>
  <c r="S39" i="39"/>
  <c r="V39" i="39"/>
  <c r="Z39" i="39"/>
  <c r="U38" i="39"/>
  <c r="T38" i="39"/>
  <c r="S38" i="39"/>
  <c r="V38" i="39"/>
  <c r="Z38" i="39"/>
  <c r="Z37" i="39"/>
  <c r="B48" i="32"/>
  <c r="J12" i="21"/>
  <c r="T36" i="39"/>
  <c r="S36" i="39"/>
  <c r="U36" i="39"/>
  <c r="V36" i="39"/>
  <c r="Z36" i="39"/>
  <c r="J11" i="21"/>
  <c r="U35" i="39"/>
  <c r="T35" i="39"/>
  <c r="S35" i="39"/>
  <c r="V35" i="39"/>
  <c r="Z35" i="39"/>
  <c r="S31" i="39"/>
  <c r="S34" i="39"/>
  <c r="U34" i="39"/>
  <c r="T34" i="39"/>
  <c r="V34" i="39"/>
  <c r="Z34" i="39"/>
  <c r="J9" i="21"/>
  <c r="U33" i="39"/>
  <c r="S33" i="39"/>
  <c r="T33" i="39"/>
  <c r="V33" i="39"/>
  <c r="Z33" i="39"/>
  <c r="J8" i="21"/>
  <c r="T32" i="39"/>
  <c r="U32" i="39"/>
  <c r="S32" i="39"/>
  <c r="V32" i="39"/>
  <c r="Z32" i="39"/>
  <c r="J7" i="21"/>
  <c r="T31" i="39"/>
  <c r="U31" i="39"/>
  <c r="K31" i="39"/>
  <c r="L31" i="39"/>
  <c r="U30" i="39"/>
  <c r="V30" i="39"/>
  <c r="Z30" i="39"/>
  <c r="J32" i="22"/>
  <c r="V29" i="39"/>
  <c r="Z29" i="39"/>
  <c r="J31" i="22"/>
  <c r="U25" i="39"/>
  <c r="T25" i="39"/>
  <c r="S25" i="39"/>
  <c r="V25" i="39"/>
  <c r="Z25" i="39"/>
  <c r="B26" i="32"/>
  <c r="T24" i="39"/>
  <c r="S24" i="39"/>
  <c r="V24" i="39"/>
  <c r="Z24" i="39"/>
  <c r="B43" i="32"/>
  <c r="S23" i="39"/>
  <c r="U23" i="39"/>
  <c r="T23" i="39"/>
  <c r="V23" i="39"/>
  <c r="Z23" i="39"/>
  <c r="U22" i="39"/>
  <c r="S22" i="39"/>
  <c r="T22" i="39"/>
  <c r="V22" i="39"/>
  <c r="Z22" i="39"/>
  <c r="J24" i="22"/>
  <c r="V21" i="39"/>
  <c r="Z21" i="39"/>
  <c r="S21" i="39"/>
  <c r="U21" i="39"/>
  <c r="B18" i="32"/>
  <c r="J23" i="22"/>
  <c r="U20" i="39"/>
  <c r="S20" i="39"/>
  <c r="T20" i="39"/>
  <c r="V20" i="39"/>
  <c r="J22" i="22"/>
  <c r="U19" i="39"/>
  <c r="V19" i="39"/>
  <c r="Z19" i="39"/>
  <c r="T19" i="39"/>
  <c r="T18" i="39"/>
  <c r="S18" i="39"/>
  <c r="U18" i="39"/>
  <c r="K18" i="39"/>
  <c r="L18" i="39"/>
  <c r="V18" i="39"/>
  <c r="Z18" i="39"/>
  <c r="U17" i="39"/>
  <c r="S17" i="39"/>
  <c r="T17" i="39"/>
  <c r="V17" i="39"/>
  <c r="Z17" i="39"/>
  <c r="B32" i="32"/>
  <c r="U16" i="39"/>
  <c r="S16" i="39"/>
  <c r="T16" i="39"/>
  <c r="V16" i="39"/>
  <c r="Z16" i="39"/>
  <c r="J18" i="22"/>
  <c r="T15" i="39"/>
  <c r="V15" i="39"/>
  <c r="Z15" i="39"/>
  <c r="B5" i="32"/>
  <c r="U14" i="39"/>
  <c r="S14" i="39"/>
  <c r="T14" i="39"/>
  <c r="V14" i="39"/>
  <c r="Z14" i="39"/>
  <c r="U13" i="39"/>
  <c r="T13" i="39"/>
  <c r="S13" i="39"/>
  <c r="V13" i="39"/>
  <c r="J15" i="22"/>
  <c r="S12" i="39"/>
  <c r="U12" i="39"/>
  <c r="T12" i="39"/>
  <c r="V12" i="39"/>
  <c r="Z12" i="39"/>
  <c r="B7" i="32"/>
  <c r="J13" i="22"/>
  <c r="Z10" i="39"/>
  <c r="B35" i="32"/>
  <c r="S6" i="39"/>
  <c r="Z9" i="39"/>
  <c r="J11" i="22"/>
  <c r="S7" i="39"/>
  <c r="U7" i="39"/>
  <c r="V7" i="39"/>
  <c r="Z7" i="39"/>
  <c r="T7" i="39"/>
  <c r="T6" i="39"/>
  <c r="V6" i="39"/>
  <c r="Z6" i="39"/>
  <c r="U6" i="39"/>
  <c r="U4" i="39"/>
  <c r="S4" i="39"/>
  <c r="T4" i="39"/>
  <c r="V4" i="39"/>
  <c r="Z4" i="39"/>
  <c r="J16" i="25"/>
  <c r="B19" i="32"/>
  <c r="B21" i="32"/>
  <c r="J15" i="25"/>
  <c r="B4" i="32"/>
  <c r="J14" i="25"/>
  <c r="J13" i="25"/>
  <c r="B8" i="32"/>
  <c r="B36" i="32"/>
  <c r="J12" i="25"/>
  <c r="B33" i="32"/>
  <c r="J9" i="25"/>
  <c r="J8" i="25"/>
  <c r="B17" i="32"/>
  <c r="J7" i="25"/>
  <c r="B12" i="32"/>
  <c r="J6" i="25"/>
  <c r="J16" i="23"/>
  <c r="J15" i="23"/>
  <c r="V52" i="39"/>
  <c r="Z52" i="39"/>
  <c r="J14" i="23"/>
  <c r="B24" i="32"/>
  <c r="J13" i="23"/>
  <c r="J11" i="23"/>
  <c r="B56" i="32"/>
  <c r="B28" i="32"/>
  <c r="B37" i="32"/>
  <c r="J8" i="23"/>
  <c r="J7" i="23"/>
  <c r="B38" i="32"/>
  <c r="J6" i="23"/>
  <c r="B15" i="32"/>
  <c r="J16" i="21"/>
  <c r="B58" i="32"/>
  <c r="J17" i="21"/>
  <c r="B30" i="32"/>
  <c r="J14" i="21"/>
  <c r="B60" i="32"/>
  <c r="B63" i="32"/>
  <c r="J13" i="21"/>
  <c r="B42" i="32"/>
  <c r="B39" i="32"/>
  <c r="J10" i="21"/>
  <c r="V31" i="39"/>
  <c r="Z31" i="39"/>
  <c r="B27" i="32"/>
  <c r="B47" i="32"/>
  <c r="B16" i="32"/>
  <c r="J6" i="21"/>
  <c r="B10" i="32"/>
  <c r="B11" i="32"/>
  <c r="B20" i="32"/>
  <c r="J27" i="22"/>
  <c r="J26" i="22"/>
  <c r="J25" i="22"/>
  <c r="B31" i="32"/>
  <c r="B9" i="32"/>
  <c r="B62" i="32"/>
  <c r="J21" i="22"/>
  <c r="B41" i="32"/>
  <c r="J20" i="22"/>
  <c r="B29" i="32"/>
  <c r="J19" i="22"/>
  <c r="B2" i="32"/>
  <c r="J17" i="22"/>
  <c r="B13" i="32"/>
  <c r="J16" i="22"/>
  <c r="B59" i="32"/>
  <c r="J14" i="22"/>
  <c r="B40" i="32"/>
  <c r="J12" i="22"/>
  <c r="B3" i="32"/>
  <c r="B44" i="32"/>
  <c r="J9" i="22"/>
  <c r="B34" i="32"/>
  <c r="J8" i="22"/>
  <c r="B14" i="32"/>
  <c r="J6" i="22"/>
  <c r="C28" i="32" l="1"/>
  <c r="C18" i="32"/>
  <c r="B55" i="32"/>
  <c r="C15" i="32" s="1"/>
  <c r="C53" i="32" l="1"/>
  <c r="C8" i="32"/>
  <c r="C58" i="32"/>
  <c r="C41" i="32"/>
  <c r="C50" i="32"/>
  <c r="C21" i="32"/>
  <c r="C56" i="32"/>
  <c r="C27" i="32"/>
  <c r="C3" i="32"/>
  <c r="C35" i="32"/>
  <c r="C61" i="32"/>
  <c r="C19" i="32"/>
  <c r="C34" i="32"/>
  <c r="C30" i="32"/>
  <c r="C20" i="32"/>
  <c r="C22" i="32"/>
  <c r="C33" i="32"/>
  <c r="C63" i="32"/>
  <c r="C59" i="32"/>
  <c r="C25" i="32"/>
  <c r="C4" i="32"/>
  <c r="C37" i="32"/>
  <c r="C16" i="32"/>
  <c r="C14" i="32"/>
  <c r="C17" i="32"/>
  <c r="C5" i="32"/>
  <c r="C62" i="32"/>
  <c r="C46" i="32"/>
  <c r="C43" i="32"/>
  <c r="C55" i="32"/>
  <c r="C40" i="32"/>
  <c r="C57" i="32"/>
  <c r="C54" i="32"/>
  <c r="C6" i="32"/>
  <c r="C47" i="32"/>
  <c r="C44" i="32"/>
  <c r="C32" i="32"/>
  <c r="C12" i="32"/>
  <c r="C38" i="32"/>
  <c r="C31" i="32"/>
  <c r="C52" i="32"/>
  <c r="C49" i="32"/>
  <c r="C42" i="32"/>
  <c r="C39" i="32"/>
  <c r="C23" i="32"/>
  <c r="C10" i="32"/>
  <c r="C7" i="32"/>
  <c r="C9" i="32"/>
  <c r="C26" i="32"/>
  <c r="C24" i="32"/>
  <c r="C60" i="32"/>
  <c r="C2" i="32"/>
  <c r="C45" i="32"/>
  <c r="C51" i="32"/>
  <c r="C48" i="32"/>
  <c r="C29" i="32"/>
  <c r="C36" i="32"/>
  <c r="C11" i="32"/>
  <c r="C13" i="32"/>
</calcChain>
</file>

<file path=xl/comments1.xml><?xml version="1.0" encoding="utf-8"?>
<comments xmlns="http://schemas.openxmlformats.org/spreadsheetml/2006/main">
  <authors>
    <author>Dee Ann Bagwell</author>
    <author>Brandon Dean</author>
    <author>Whitney Li</author>
    <author>bdean</author>
  </authors>
  <commentList>
    <comment ref="B3" authorId="0" shapeId="0">
      <text>
        <r>
          <rPr>
            <sz val="9"/>
            <color indexed="81"/>
            <rFont val="Tahoma"/>
            <family val="2"/>
          </rPr>
          <t xml:space="preserve">Rate based on estimated likelihood this will occur: </t>
        </r>
        <r>
          <rPr>
            <b/>
            <sz val="9"/>
            <color indexed="81"/>
            <rFont val="Tahoma"/>
            <family val="2"/>
          </rPr>
          <t>Improbable</t>
        </r>
        <r>
          <rPr>
            <sz val="9"/>
            <color indexed="81"/>
            <rFont val="Tahoma"/>
            <family val="2"/>
          </rPr>
          <t xml:space="preserve"> - The probability of the occurrence of the hazard within the next 25 years is zero; </t>
        </r>
        <r>
          <rPr>
            <b/>
            <sz val="9"/>
            <color indexed="81"/>
            <rFont val="Tahoma"/>
            <family val="2"/>
          </rPr>
          <t>Remote</t>
        </r>
        <r>
          <rPr>
            <sz val="9"/>
            <color indexed="81"/>
            <rFont val="Tahoma"/>
            <family val="2"/>
          </rPr>
          <t xml:space="preserve"> - The hazard is not likely to occur within the next 25 years, but it is possible; </t>
        </r>
        <r>
          <rPr>
            <b/>
            <sz val="9"/>
            <color indexed="81"/>
            <rFont val="Tahoma"/>
            <family val="2"/>
          </rPr>
          <t>Occasional</t>
        </r>
        <r>
          <rPr>
            <sz val="9"/>
            <color indexed="81"/>
            <rFont val="Tahoma"/>
            <family val="2"/>
          </rPr>
          <t xml:space="preserve"> - The hazard is likely to occur at least once within the next 25 years; </t>
        </r>
        <r>
          <rPr>
            <b/>
            <sz val="9"/>
            <color indexed="81"/>
            <rFont val="Tahoma"/>
            <family val="2"/>
          </rPr>
          <t>Probable</t>
        </r>
        <r>
          <rPr>
            <sz val="9"/>
            <color indexed="81"/>
            <rFont val="Tahoma"/>
            <family val="2"/>
          </rPr>
          <t xml:space="preserve"> - The hazard is likely to occur several times within the next 25 years; or </t>
        </r>
        <r>
          <rPr>
            <b/>
            <sz val="9"/>
            <color indexed="81"/>
            <rFont val="Tahoma"/>
            <family val="2"/>
          </rPr>
          <t>Frequent</t>
        </r>
        <r>
          <rPr>
            <sz val="9"/>
            <color indexed="81"/>
            <rFont val="Tahoma"/>
            <family val="2"/>
          </rPr>
          <t xml:space="preserve"> - The hazard is likely to occur cyclically or annually within the next 25 years.
</t>
        </r>
      </text>
    </comment>
    <comment ref="C3" authorId="0" shapeId="0">
      <text>
        <r>
          <rPr>
            <sz val="9"/>
            <color indexed="81"/>
            <rFont val="Tahoma"/>
            <family val="2"/>
          </rPr>
          <t xml:space="preserve">Potential for disease, injury, or death
</t>
        </r>
      </text>
    </comment>
    <comment ref="D4" authorId="1" shapeId="0">
      <text>
        <r>
          <rPr>
            <sz val="9"/>
            <color indexed="81"/>
            <rFont val="Tahoma"/>
            <family val="2"/>
          </rPr>
          <t>Rate how each hazard could impat the surrounding community: Disupt routine community activities (school, employment, religious services, etc.) and critical social services? Disable supporting communication and infrastructure resources?</t>
        </r>
      </text>
    </comment>
    <comment ref="E4" authorId="0" shapeId="0">
      <text>
        <r>
          <rPr>
            <sz val="9"/>
            <color indexed="81"/>
            <rFont val="Tahoma"/>
            <family val="2"/>
          </rPr>
          <t>Rate how each hazard could impact the Department of Public Health's ability to deliver required services to the community? Would the hazard require COOP activation?</t>
        </r>
      </text>
    </comment>
    <comment ref="F4" authorId="0" shapeId="0">
      <text>
        <r>
          <rPr>
            <sz val="9"/>
            <color indexed="81"/>
            <rFont val="Tahoma"/>
            <family val="2"/>
          </rPr>
          <t>Rate how each hazard could impact health care system operations' (private providers, nursing facilities, community health centers, hospitals) ability to deliver needed services?</t>
        </r>
      </text>
    </comment>
    <comment ref="G4" authorId="0" shapeId="0">
      <text>
        <r>
          <rPr>
            <sz val="9"/>
            <color indexed="81"/>
            <rFont val="Tahoma"/>
            <family val="2"/>
          </rPr>
          <t xml:space="preserve">Rate how each hazard could impact the mental and behavioral health system's ability to deliver needed services? </t>
        </r>
      </text>
    </comment>
    <comment ref="H4" authorId="0" shapeId="0">
      <text>
        <r>
          <rPr>
            <sz val="9"/>
            <color indexed="81"/>
            <rFont val="Tahoma"/>
            <family val="2"/>
          </rPr>
          <t>Issues to consider for rating include: status of current plans, training status, exercise status, availability of systems and resources.</t>
        </r>
      </text>
    </comment>
    <comment ref="I4" authorId="0" shapeId="0">
      <text>
        <r>
          <rPr>
            <sz val="9"/>
            <color indexed="81"/>
            <rFont val="Tahoma"/>
            <family val="2"/>
          </rPr>
          <t>Issues to consider for rating include: community assets, mutual aid agreements, MOUs, community EP-related knowledge, attitude and behavior.</t>
        </r>
      </text>
    </comment>
    <comment ref="A6" authorId="2" shapeId="0">
      <text>
        <r>
          <rPr>
            <sz val="8"/>
            <color indexed="81"/>
            <rFont val="Tahoma"/>
            <family val="2"/>
          </rPr>
          <t xml:space="preserve">A gunman rampages through the local community. He first opens fire in his home. He forcibly enters an elementary school and opens fire at others before turning the gun on himself. Casualties include a family member, elementary school students and faculty members. 
</t>
        </r>
        <r>
          <rPr>
            <u/>
            <sz val="8"/>
            <color indexed="81"/>
            <rFont val="Tahoma"/>
            <family val="2"/>
          </rPr>
          <t>Impact:</t>
        </r>
        <r>
          <rPr>
            <sz val="8"/>
            <color indexed="81"/>
            <rFont val="Tahoma"/>
            <family val="2"/>
          </rPr>
          <t xml:space="preserve"> Within 5 minutes, 28 deaths and 2 injuries.  Potential for elevated levels of stress by survivors. </t>
        </r>
        <r>
          <rPr>
            <b/>
            <sz val="9"/>
            <color indexed="81"/>
            <rFont val="Tahoma"/>
            <family val="2"/>
          </rPr>
          <t xml:space="preserve">
</t>
        </r>
        <r>
          <rPr>
            <sz val="9"/>
            <color indexed="81"/>
            <rFont val="Tahoma"/>
            <family val="2"/>
          </rPr>
          <t xml:space="preserve">
</t>
        </r>
      </text>
    </comment>
    <comment ref="A7" authorId="3" shapeId="0">
      <text>
        <r>
          <rPr>
            <sz val="8"/>
            <color indexed="81"/>
            <rFont val="Tahoma"/>
            <family val="2"/>
          </rPr>
          <t xml:space="preserve">A heavier than usual winter storm creates one of the largest and deepest snow packs in recent decades. The local snow resort has a surge of business, with many skiers venturing into unstable areas. A group of skiers triggers a dry slab avalanche on the east facing cliff overlooking a small town. The group of skiers is immediately engulfed. Within minutes the snow is upon the town, impacting more than half the town.      
</t>
        </r>
        <r>
          <rPr>
            <u/>
            <sz val="8"/>
            <color indexed="81"/>
            <rFont val="Tahoma"/>
            <family val="2"/>
          </rPr>
          <t>Impact</t>
        </r>
        <r>
          <rPr>
            <sz val="8"/>
            <color indexed="81"/>
            <rFont val="Tahoma"/>
            <family val="2"/>
          </rPr>
          <t xml:space="preserve">: Within 2 days, 62 injuries, 38 hospitalizations, 50 deaths.
</t>
        </r>
      </text>
    </comment>
    <comment ref="A8" authorId="3" shapeId="0">
      <text>
        <r>
          <rPr>
            <sz val="8"/>
            <color indexed="81"/>
            <rFont val="Tahoma"/>
            <family val="2"/>
          </rPr>
          <t xml:space="preserve">Several communities and areas within the county are upset at the outcome of an emotionally charged court case; they retaliate with several days of rampant civil disorder in several of the metropolitan neighborhoods. Over 600 buildings are completely destroyed by fire; 2,325 injuries are reported, including 53 deaths. Nearly 50 private medical and dental offices, along with 45 pharmacies are destroyed. Environmental impact and clean up also has numerous long term societal, economic and health effects.   
</t>
        </r>
        <r>
          <rPr>
            <u/>
            <sz val="8"/>
            <color indexed="81"/>
            <rFont val="Tahoma"/>
            <family val="2"/>
          </rPr>
          <t>Impact</t>
        </r>
        <r>
          <rPr>
            <sz val="8"/>
            <color indexed="81"/>
            <rFont val="Tahoma"/>
            <family val="2"/>
          </rPr>
          <t xml:space="preserve">: After 2 weeks: 1,200 injuries, 148 hospitalizations, 53 deaths. 
</t>
        </r>
      </text>
    </comment>
    <comment ref="A9" authorId="3" shapeId="0">
      <text>
        <r>
          <rPr>
            <sz val="8"/>
            <color indexed="81"/>
            <rFont val="Tahoma"/>
            <family val="2"/>
          </rPr>
          <t xml:space="preserve">Increasing temperatures are sustained in the county for several consecutive years, with numerous, ongoing health related challenges, including  increased incidence of heat related illnesses, casualties related to extreme weather events (storms, floods, structural collapses, etc.) and increased incidence of vector based diseases. 
</t>
        </r>
        <r>
          <rPr>
            <u/>
            <sz val="8"/>
            <color indexed="81"/>
            <rFont val="Tahoma"/>
            <family val="2"/>
          </rPr>
          <t>Impact</t>
        </r>
        <r>
          <rPr>
            <sz val="8"/>
            <color indexed="81"/>
            <rFont val="Tahoma"/>
            <family val="2"/>
          </rPr>
          <t xml:space="preserve">: Within 3 months, 10 hospitalizations, 5 deaths. Potential for environmental consequences. 
</t>
        </r>
      </text>
    </comment>
    <comment ref="A10" authorId="3" shapeId="0">
      <text>
        <r>
          <rPr>
            <sz val="8"/>
            <color indexed="81"/>
            <rFont val="Tahoma"/>
            <family val="2"/>
          </rPr>
          <t xml:space="preserve">Persistent storms and run off have caused above normal coastal erosion throughout coastal areas of the county.   Public safety for those in affected areas is potentially compromised.  
</t>
        </r>
        <r>
          <rPr>
            <u/>
            <sz val="8"/>
            <color indexed="81"/>
            <rFont val="Tahoma"/>
            <family val="2"/>
          </rPr>
          <t>Impact</t>
        </r>
        <r>
          <rPr>
            <sz val="8"/>
            <color indexed="81"/>
            <rFont val="Tahoma"/>
            <family val="2"/>
          </rPr>
          <t xml:space="preserve">: Within 1 week, 3 hospitalizations due to injuries from water activities and approximately 1 death. Potential damage to infrastructure and the environment.
</t>
        </r>
      </text>
    </comment>
    <comment ref="A11" authorId="3" shapeId="0">
      <text>
        <r>
          <rPr>
            <sz val="8"/>
            <color indexed="81"/>
            <rFont val="Tahoma"/>
            <family val="2"/>
          </rPr>
          <t xml:space="preserve">Failure in a 12 year old dam occurs due to internal seepage induced erosion and results inundation of downstream rural community of 6,500. With little over an hour warning, many of the residents are evacuated to higher ground. 
</t>
        </r>
        <r>
          <rPr>
            <u/>
            <sz val="8"/>
            <color indexed="81"/>
            <rFont val="Tahoma"/>
            <family val="2"/>
          </rPr>
          <t>Impact</t>
        </r>
        <r>
          <rPr>
            <sz val="8"/>
            <color indexed="81"/>
            <rFont val="Tahoma"/>
            <family val="2"/>
          </rPr>
          <t xml:space="preserve">: Within 2 days, 500 individuals report injuries, 180 hospitalizations, and 5 reported deaths. 
</t>
        </r>
      </text>
    </comment>
    <comment ref="A12" authorId="3" shapeId="0">
      <text>
        <r>
          <rPr>
            <sz val="8"/>
            <color indexed="81"/>
            <rFont val="Tahoma"/>
            <family val="2"/>
          </rPr>
          <t xml:space="preserve">Caused in part by strong “La Niña” episodic conditions, the region and state are under persistent drought conditions.   For several consecutive years, the percentage of average precipitation has remained below 70%, with percentage of average runoff below 45% and state reservoirs at just 40% capacity.   As a result of the hot and dry conditions, several large urban and wild land fires occur throughout the region, leading to increased burden of respiratory effects and illness. 
</t>
        </r>
        <r>
          <rPr>
            <u/>
            <sz val="8"/>
            <color indexed="81"/>
            <rFont val="Tahoma"/>
            <family val="2"/>
          </rPr>
          <t>Impact</t>
        </r>
        <r>
          <rPr>
            <sz val="8"/>
            <color indexed="81"/>
            <rFont val="Tahoma"/>
            <family val="2"/>
          </rPr>
          <t xml:space="preserve">: Within 3 months, 10 hospitalizations, 5 deaths. Potential for long-term environmental consequences.
</t>
        </r>
      </text>
    </comment>
    <comment ref="A13" authorId="3" shapeId="0">
      <text>
        <r>
          <rPr>
            <sz val="8"/>
            <color indexed="81"/>
            <rFont val="Tahoma"/>
            <family val="2"/>
          </rPr>
          <t xml:space="preserve">A magnitude 7.8 earthquake (“ShakeOut” like) occurs on the region’s major fault line. Close proximity of fault line to several major urban centers, coupled with area’s geographical features produce high energy shaking (MM Scale VIII or greater) for a sustained period of time over a large swath of the area. Healthcare, transportation, utility and sewage infrastructure systems are severely impacted.    The earthquake kills and injures many people, by causing buildings to collapse, creating falling debris and flying objects, and increasing traffic accidents when drivers lose control of automobiles. Additional deaths and injuries stem from fires that follow the shaking. 
</t>
        </r>
        <r>
          <rPr>
            <u/>
            <sz val="8"/>
            <color indexed="81"/>
            <rFont val="Tahoma"/>
            <family val="2"/>
          </rPr>
          <t>Impact</t>
        </r>
        <r>
          <rPr>
            <sz val="8"/>
            <color indexed="81"/>
            <rFont val="Tahoma"/>
            <family val="2"/>
          </rPr>
          <t xml:space="preserve">: Within 7 days, 20,000 hospitalizations (750 people with severe injuries that require rapid advanced medical care to survive) and 1,800 deaths. In addition, approximately 20,000 people have injuries that need emergency room care. Severe impact on infrastructure.
 </t>
        </r>
        <r>
          <rPr>
            <sz val="8"/>
            <color indexed="81"/>
            <rFont val="Tahoma"/>
            <family val="2"/>
          </rPr>
          <t xml:space="preserve">
</t>
        </r>
      </text>
    </comment>
    <comment ref="A14" authorId="3" shapeId="0">
      <text>
        <r>
          <rPr>
            <sz val="8"/>
            <color indexed="81"/>
            <rFont val="Tahoma"/>
            <family val="2"/>
          </rPr>
          <t xml:space="preserve">A magnitude 6.4 earthquake erupts along a previously unknown fault line, in the heart of a populated suburban valley north of downtown. Healthcare, transportation, utility and sewage infrastructure systems are significantly impacted. There are more than 5,000 injuries and hundreds of buildings and structures are damaged.   
</t>
        </r>
        <r>
          <rPr>
            <u/>
            <sz val="8"/>
            <color indexed="81"/>
            <rFont val="Tahoma"/>
            <family val="2"/>
          </rPr>
          <t>Impact</t>
        </r>
        <r>
          <rPr>
            <sz val="8"/>
            <color indexed="81"/>
            <rFont val="Tahoma"/>
            <family val="2"/>
          </rPr>
          <t xml:space="preserve">: Within 3 days, 1,500 hospitalizations, 57 deaths. Potential for serious infrastructural damage. 
</t>
        </r>
      </text>
    </comment>
    <comment ref="A15" authorId="3" shapeId="0">
      <text>
        <r>
          <rPr>
            <sz val="8"/>
            <color indexed="81"/>
            <rFont val="Tahoma"/>
            <family val="2"/>
          </rPr>
          <t xml:space="preserve">Expansive soil is a hazard posed by the negative effects of differential water content—caused swelling and shrinking clay materials—which can lead to unstable ground foundations, footings and floor slabs.   Large swaths and areas of expansive soil could potential lead to cracked and damaged foundations and pipelines.   
</t>
        </r>
        <r>
          <rPr>
            <u/>
            <sz val="8"/>
            <color indexed="81"/>
            <rFont val="Tahoma"/>
            <family val="2"/>
          </rPr>
          <t>Impact</t>
        </r>
        <r>
          <rPr>
            <sz val="8"/>
            <color indexed="81"/>
            <rFont val="Tahoma"/>
            <family val="2"/>
          </rPr>
          <t xml:space="preserve">: Within 3 days, 3 hospitalizations and 1 death. Potential for damaged infrastructure and buildings. 
</t>
        </r>
      </text>
    </comment>
    <comment ref="A16" authorId="3" shapeId="0">
      <text>
        <r>
          <rPr>
            <sz val="8"/>
            <color indexed="81"/>
            <rFont val="Tahoma"/>
            <family val="2"/>
          </rPr>
          <t xml:space="preserve">Unusual weather patterns of record breaking heat and humidity affect the county for several consecutive days. Extended overuse of utilities overtaxes the utility grid, leading to thousands of homes and businesses without power for as long as five days.   
</t>
        </r>
        <r>
          <rPr>
            <u/>
            <sz val="8"/>
            <color indexed="81"/>
            <rFont val="Tahoma"/>
            <family val="2"/>
          </rPr>
          <t>Impact</t>
        </r>
        <r>
          <rPr>
            <sz val="8"/>
            <color indexed="81"/>
            <rFont val="Tahoma"/>
            <family val="2"/>
          </rPr>
          <t xml:space="preserve">: At week’s end, 37 hospitalizations and 5 deaths.
</t>
        </r>
      </text>
    </comment>
    <comment ref="A17" authorId="3" shapeId="0">
      <text>
        <r>
          <rPr>
            <sz val="8"/>
            <color indexed="81"/>
            <rFont val="Tahoma"/>
            <family val="2"/>
          </rPr>
          <t xml:space="preserve">A series of large scale fire breaks out in the suburban foothills and valleys. Due to unusually high winds, temperature and dry conditions, the fires proves difficult to control and contain. They burn for 3 days, consuming more than 28,000 acres. Over 2,800 structures, including 2,200 homes and 150 commercial buildings, are destroyed. Because of the size and scope of the fire, fire response resources are severely stretched and limited in their ability to respond to calls for mutual aid. Evacuation of patients is required at two major hospitals, four health care clinics and 3 long-term care (nursing home) facilities that serve the affected areas. 
</t>
        </r>
        <r>
          <rPr>
            <u/>
            <sz val="8"/>
            <color indexed="81"/>
            <rFont val="Tahoma"/>
            <family val="2"/>
          </rPr>
          <t>Impact</t>
        </r>
        <r>
          <rPr>
            <sz val="8"/>
            <color indexed="81"/>
            <rFont val="Tahoma"/>
            <family val="2"/>
          </rPr>
          <t xml:space="preserve">: 300,000 evacuated, 400 patient transfers; 300 hospitalizations; 25 deaths.
</t>
        </r>
      </text>
    </comment>
    <comment ref="A18" authorId="3" shapeId="0">
      <text>
        <r>
          <rPr>
            <sz val="8"/>
            <color indexed="81"/>
            <rFont val="Tahoma"/>
            <family val="2"/>
          </rPr>
          <t xml:space="preserve">A vigorous low pressure system circulates above the region for several days, unleashing unprecedented amounts of rain. The county’s flood control river and tributary channels are overwhelmed. Numerous homes, businesses and service—including a hospital and several clinics—within the 50 and 100 year flood plains are affected. 
</t>
        </r>
        <r>
          <rPr>
            <u/>
            <sz val="8"/>
            <color indexed="81"/>
            <rFont val="Tahoma"/>
            <family val="2"/>
          </rPr>
          <t>Impact</t>
        </r>
        <r>
          <rPr>
            <sz val="8"/>
            <color indexed="81"/>
            <rFont val="Tahoma"/>
            <family val="2"/>
          </rPr>
          <t xml:space="preserve">: Within 9 days, 60 hospitalizations, 10 deaths.  Potential for environmental and infrastructural impact.
</t>
        </r>
      </text>
    </comment>
    <comment ref="A19" authorId="3" shapeId="0">
      <text>
        <r>
          <rPr>
            <sz val="8"/>
            <color indexed="81"/>
            <rFont val="Tahoma"/>
            <family val="2"/>
          </rPr>
          <t xml:space="preserve">An unusually powerful storm with rind and hail strikes the area. Numerous traffic accidents and injuries were reported, with several hospitals reporting a spike in emergency room demand during the day of the storm.   
</t>
        </r>
        <r>
          <rPr>
            <u/>
            <sz val="8"/>
            <color indexed="81"/>
            <rFont val="Tahoma"/>
            <family val="2"/>
          </rPr>
          <t>Impact</t>
        </r>
        <r>
          <rPr>
            <sz val="8"/>
            <color indexed="81"/>
            <rFont val="Tahoma"/>
            <family val="2"/>
          </rPr>
          <t xml:space="preserve">: Within 1 day, 150 injuries, 112 hospitalizations, 1 death.  Potential for damage to buildings, automobiles and infrastructure.
</t>
        </r>
      </text>
    </comment>
    <comment ref="A20" authorId="3" shapeId="0">
      <text>
        <r>
          <rPr>
            <sz val="8"/>
            <color indexed="81"/>
            <rFont val="Tahoma"/>
            <family val="2"/>
          </rPr>
          <t xml:space="preserve">A Category 5 hurricane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8"/>
            <color indexed="81"/>
            <rFont val="Tahoma"/>
            <family val="2"/>
          </rPr>
          <t>Impact</t>
        </r>
        <r>
          <rPr>
            <sz val="8"/>
            <color indexed="81"/>
            <rFont val="Tahoma"/>
            <family val="2"/>
          </rPr>
          <t xml:space="preserve">: 1,000 fatalities; 5,000 hospitalizations; 1 million evacuated; 100,000 homes seriously damaged.
</t>
        </r>
      </text>
    </comment>
    <comment ref="A21" authorId="3" shapeId="0">
      <text>
        <r>
          <rPr>
            <sz val="8"/>
            <color indexed="81"/>
            <rFont val="Tahoma"/>
            <family val="2"/>
          </rPr>
          <t xml:space="preserve">A series of landslides–from a combination of burned ground cover in the fall and unusually heavy winter rain—occurs throughout the suburban hillside and beach communities. The most serious of threats are a 900 and 100 foot section of a neighborhood perched on a seaside cliff, which resulted in numerous homes and several buildings sliding down ravine.   
</t>
        </r>
        <r>
          <rPr>
            <u/>
            <sz val="8"/>
            <color indexed="81"/>
            <rFont val="Tahoma"/>
            <family val="2"/>
          </rPr>
          <t>Impact</t>
        </r>
        <r>
          <rPr>
            <sz val="8"/>
            <color indexed="81"/>
            <rFont val="Tahoma"/>
            <family val="2"/>
          </rPr>
          <t xml:space="preserve">: Within 2 days, 19 hospitalizations, 8 deaths.  Potential for ongoing environmental and infrastructural impact. 
</t>
        </r>
      </text>
    </comment>
    <comment ref="A22" authorId="3" shapeId="0">
      <text>
        <r>
          <rPr>
            <sz val="8"/>
            <color indexed="81"/>
            <rFont val="Tahoma"/>
            <family val="2"/>
          </rPr>
          <t xml:space="preserve">A combination of unusually heavy rains and aggressive construction for new water wells have caused land subsidence—the loss of surface elevation (i.e. sinkhole)—in a localized suburban area.   The subsidence causes significant disruption of transportation and utility infrastructure services, with impact to local business and a healthcare facility. 
</t>
        </r>
        <r>
          <rPr>
            <u/>
            <sz val="8"/>
            <color indexed="81"/>
            <rFont val="Tahoma"/>
            <family val="2"/>
          </rPr>
          <t>Impact</t>
        </r>
        <r>
          <rPr>
            <sz val="8"/>
            <color indexed="81"/>
            <rFont val="Tahoma"/>
            <family val="2"/>
          </rPr>
          <t xml:space="preserve">: Within 1 day, 50 hospitalizations and 4 deaths.
</t>
        </r>
      </text>
    </comment>
    <comment ref="A23" authorId="3" shapeId="0">
      <text>
        <r>
          <rPr>
            <sz val="8"/>
            <color indexed="81"/>
            <rFont val="Tahoma"/>
            <family val="2"/>
          </rPr>
          <t xml:space="preserve">A large scale emergency occurs in a nearby county, severely impacting the resident population there.   A significant portion of the population is displaced and seeks refuge in the many parks and open spaced areas within the county.   
</t>
        </r>
        <r>
          <rPr>
            <u/>
            <sz val="8"/>
            <color indexed="81"/>
            <rFont val="Tahoma"/>
            <family val="2"/>
          </rPr>
          <t>Impact</t>
        </r>
        <r>
          <rPr>
            <sz val="8"/>
            <color indexed="81"/>
            <rFont val="Tahoma"/>
            <family val="2"/>
          </rPr>
          <t>: Within 2 weeks, multiple localized outbreaks among refugees, 300 hospitalizations and 25 deaths.</t>
        </r>
      </text>
    </comment>
    <comment ref="A24" authorId="3" shapeId="0">
      <text>
        <r>
          <rPr>
            <sz val="8"/>
            <color indexed="81"/>
            <rFont val="Tahoma"/>
            <family val="2"/>
          </rPr>
          <t xml:space="preserve">An unusually cold and wet winter storm hits the region. Rainfall in excess of 3” in a single day inundates flood control systems and triggers widespread flooding. Cold temperatures lead to low elevation snow levels in mountain areas of county unaccustomed to accumulation of snow. On the coast, heavy rains trigger mudslides as several homes are lost.
</t>
        </r>
        <r>
          <rPr>
            <u/>
            <sz val="8"/>
            <color indexed="81"/>
            <rFont val="Tahoma"/>
            <family val="2"/>
          </rPr>
          <t>Impact</t>
        </r>
        <r>
          <rPr>
            <sz val="8"/>
            <color indexed="81"/>
            <rFont val="Tahoma"/>
            <family val="2"/>
          </rPr>
          <t xml:space="preserve">: Within 2 days, 120 injuries, 62 hospitalizations, 23 deaths (most due to automobile accidents). Potential for damage to infrastructure and residential homes.
</t>
        </r>
      </text>
    </comment>
    <comment ref="A25" authorId="3" shapeId="0">
      <text>
        <r>
          <rPr>
            <sz val="8"/>
            <color indexed="81"/>
            <rFont val="Tahoma"/>
            <family val="2"/>
          </rPr>
          <t xml:space="preserve">Storm surge is an abnormal rise in sea level accompanying a hurricane, tropical cyclone or other storm over water. A very complex phenomenon, the maximum potential storm surge for a particular location depends on a number of different factors.    Potential for serious health and medical impacts depending on geographic and topographic factors. 
</t>
        </r>
        <r>
          <rPr>
            <u/>
            <sz val="8"/>
            <color indexed="81"/>
            <rFont val="Tahoma"/>
            <family val="2"/>
          </rPr>
          <t>Impact</t>
        </r>
        <r>
          <rPr>
            <sz val="8"/>
            <color indexed="81"/>
            <rFont val="Tahoma"/>
            <family val="2"/>
          </rPr>
          <t xml:space="preserve">: 1,500 hospitalizations, 250 fatalities.
</t>
        </r>
      </text>
    </comment>
    <comment ref="A26" authorId="3" shapeId="0">
      <text>
        <r>
          <rPr>
            <sz val="8"/>
            <color indexed="81"/>
            <rFont val="Tahoma"/>
            <family val="2"/>
          </rPr>
          <t xml:space="preserve">Fast-moving lightning storm sweeps through the county, inducing several fires and sporadic power outages to wide swaths of communities. Reports of several injuries and some fatalities from lightning strikes in parks and athletic fields. Noticeable, but short-lived surge on some 9-1-1 receiving hospitals in affected areas.  
</t>
        </r>
        <r>
          <rPr>
            <u/>
            <sz val="8"/>
            <color indexed="81"/>
            <rFont val="Tahoma"/>
            <family val="2"/>
          </rPr>
          <t>Impact</t>
        </r>
        <r>
          <rPr>
            <sz val="8"/>
            <color indexed="81"/>
            <rFont val="Tahoma"/>
            <family val="2"/>
          </rPr>
          <t xml:space="preserve">: Within 1 day, 18 hospitalizations and 4 deaths.
</t>
        </r>
      </text>
    </comment>
    <comment ref="A27" authorId="3" shapeId="0">
      <text>
        <r>
          <rPr>
            <sz val="8"/>
            <color indexed="81"/>
            <rFont val="Tahoma"/>
            <family val="2"/>
          </rPr>
          <t xml:space="preserve">Unusual meteorological events trigger a series of serious night-time tornado strikes in the heart of the suburban valley north of the city. Emergency alert broadcasts provide very little warning. Collectively, the storms destroy more than three hundred structures, the majority of which are homes. In the hours following the storm, the local hospitals are inundated by ambulatory patients seeking care. 
</t>
        </r>
        <r>
          <rPr>
            <u/>
            <sz val="8"/>
            <color indexed="81"/>
            <rFont val="Tahoma"/>
            <family val="2"/>
          </rPr>
          <t>Impact</t>
        </r>
        <r>
          <rPr>
            <sz val="8"/>
            <color indexed="81"/>
            <rFont val="Tahoma"/>
            <family val="2"/>
          </rPr>
          <t xml:space="preserve">: Within 2 days, over a thousand injured with 862 hospitalizations and 100 deaths.
</t>
        </r>
      </text>
    </comment>
    <comment ref="A28" authorId="3" shapeId="0">
      <text>
        <r>
          <rPr>
            <sz val="8"/>
            <color indexed="81"/>
            <rFont val="Tahoma"/>
            <family val="2"/>
          </rPr>
          <t xml:space="preserve">A Category 5 tropical storm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8"/>
            <color indexed="81"/>
            <rFont val="Tahoma"/>
            <family val="2"/>
          </rPr>
          <t>Impact</t>
        </r>
        <r>
          <rPr>
            <sz val="8"/>
            <color indexed="81"/>
            <rFont val="Tahoma"/>
            <family val="2"/>
          </rPr>
          <t xml:space="preserve">: 1,000 fatalities; 5,000 hospitalizations; 1 million evacuated; 100,000 homes seriously damaged.
</t>
        </r>
      </text>
    </comment>
    <comment ref="A29" authorId="3" shapeId="0">
      <text>
        <r>
          <rPr>
            <sz val="8"/>
            <color indexed="81"/>
            <rFont val="Tahoma"/>
            <family val="2"/>
          </rPr>
          <t xml:space="preserve">An earthquake occurs on a previously unidentified fault line several miles off the coast. The earthquake triggers a tsunami, which produces a series of wave oscillations that occur for several hours, with moderate peak wave heights of approximately 7-10 feet.   The harbor and port are at greatest risk and sustain some reports of injuries and physical damage. Geographical and prevailing fault type features inhibit large scale impact in Southern California.     
</t>
        </r>
        <r>
          <rPr>
            <u/>
            <sz val="8"/>
            <color indexed="81"/>
            <rFont val="Tahoma"/>
            <family val="2"/>
          </rPr>
          <t>Impact</t>
        </r>
        <r>
          <rPr>
            <sz val="8"/>
            <color indexed="81"/>
            <rFont val="Tahoma"/>
            <family val="2"/>
          </rPr>
          <t xml:space="preserve">: Within 1 day, 15 hospitalizations and 1 death. Potential for some infrastructure damage.
</t>
        </r>
      </text>
    </comment>
    <comment ref="A30" authorId="3" shapeId="0">
      <text>
        <r>
          <rPr>
            <sz val="8"/>
            <color indexed="81"/>
            <rFont val="Tahoma"/>
            <family val="2"/>
          </rPr>
          <t xml:space="preserve">A volcano several hundred miles to the north of the area, which has been spewing CO2 for several years, erupts with relatively little warning.   The release produces an enormous pyroclastic cloud of ash into the atmosphere, and, due to on shore air flow, affects the region. For several days, the air quality is significantly degraded, which produces an excess burden of inhalational symptoms and challenges throughout the county.      
</t>
        </r>
        <r>
          <rPr>
            <u/>
            <sz val="8"/>
            <color indexed="81"/>
            <rFont val="Tahoma"/>
            <family val="2"/>
          </rPr>
          <t>Impact</t>
        </r>
        <r>
          <rPr>
            <sz val="8"/>
            <color indexed="81"/>
            <rFont val="Tahoma"/>
            <family val="2"/>
          </rPr>
          <t xml:space="preserve">: Within 1 week, 104 hospitalizations and 57 deaths due to thermal burns and asphyxiation from inhaling volcanic ash.
</t>
        </r>
      </text>
    </comment>
    <comment ref="A31" authorId="3" shapeId="0">
      <text>
        <r>
          <rPr>
            <sz val="8"/>
            <color indexed="81"/>
            <rFont val="Tahoma"/>
            <family val="2"/>
          </rPr>
          <t xml:space="preserve">A large scale wildfire breaks out in a dry part of the county. The fire proves extremely difficult to control and threatens numerous communities and buildings. The fire burns for nearly a week and consumes more than 8,300 acres before it is contained. Because of the size of the affected area, fire response resources are severely taxed. Numerous homes are destroyed. 
</t>
        </r>
        <r>
          <rPr>
            <u/>
            <sz val="8"/>
            <color indexed="81"/>
            <rFont val="Tahoma"/>
            <family val="2"/>
          </rPr>
          <t>Impact:</t>
        </r>
        <r>
          <rPr>
            <sz val="8"/>
            <color indexed="81"/>
            <rFont val="Tahoma"/>
            <family val="2"/>
          </rPr>
          <t xml:space="preserve"> Within 1 week, 22 injuries, including 8 hospitalizations, and 19 deaths. Potential for elevated levels of stress among some, including the injured and those who experienced property damage. 
</t>
        </r>
      </text>
    </comment>
    <comment ref="A32" authorId="3" shapeId="0">
      <text>
        <r>
          <rPr>
            <sz val="8"/>
            <color indexed="81"/>
            <rFont val="Tahoma"/>
            <family val="2"/>
          </rPr>
          <t xml:space="preserve">Sustained hurricane force winds of 100 mph blast through the San Gabriel Valley, damaging buildings, downing trees and knocking out power for over 350,000 people across the region. A range of health complications occur including falls due to power outages, heart attacks and injuries from fallen trees and fires caused by downed power lines. 
</t>
        </r>
        <r>
          <rPr>
            <u/>
            <sz val="8"/>
            <color indexed="81"/>
            <rFont val="Tahoma"/>
            <family val="2"/>
          </rPr>
          <t>Impact</t>
        </r>
        <r>
          <rPr>
            <sz val="8"/>
            <color indexed="81"/>
            <rFont val="Tahoma"/>
            <family val="2"/>
          </rPr>
          <t xml:space="preserve">: Within 5 days, 12 hospitalizations and 1 death. Potential for moderate damage to infrastructure.
</t>
        </r>
      </text>
    </comment>
  </commentList>
</comments>
</file>

<file path=xl/comments2.xml><?xml version="1.0" encoding="utf-8"?>
<comments xmlns="http://schemas.openxmlformats.org/spreadsheetml/2006/main">
  <authors>
    <author>Dee Ann Bagwell</author>
    <author>Brandon Dean</author>
    <author>bdean</author>
  </authors>
  <commentList>
    <comment ref="B3" authorId="0" shapeId="0">
      <text>
        <r>
          <rPr>
            <sz val="9"/>
            <color indexed="81"/>
            <rFont val="Tahoma"/>
            <family val="2"/>
          </rPr>
          <t xml:space="preserve">Rate based on estimated likelihood this will occur: </t>
        </r>
        <r>
          <rPr>
            <b/>
            <sz val="9"/>
            <color indexed="81"/>
            <rFont val="Tahoma"/>
            <family val="2"/>
          </rPr>
          <t>Improbable</t>
        </r>
        <r>
          <rPr>
            <sz val="9"/>
            <color indexed="81"/>
            <rFont val="Tahoma"/>
            <family val="2"/>
          </rPr>
          <t xml:space="preserve"> - The probability of the occurrence of the hazard within the next 25 years is zero; </t>
        </r>
        <r>
          <rPr>
            <b/>
            <sz val="9"/>
            <color indexed="81"/>
            <rFont val="Tahoma"/>
            <family val="2"/>
          </rPr>
          <t>Remote</t>
        </r>
        <r>
          <rPr>
            <sz val="9"/>
            <color indexed="81"/>
            <rFont val="Tahoma"/>
            <family val="2"/>
          </rPr>
          <t xml:space="preserve"> - The hazard is not likely to occur within the next 25 years, but it is possible; </t>
        </r>
        <r>
          <rPr>
            <b/>
            <sz val="9"/>
            <color indexed="81"/>
            <rFont val="Tahoma"/>
            <family val="2"/>
          </rPr>
          <t>Occasional</t>
        </r>
        <r>
          <rPr>
            <sz val="9"/>
            <color indexed="81"/>
            <rFont val="Tahoma"/>
            <family val="2"/>
          </rPr>
          <t xml:space="preserve"> - The hazard is likely to occur at least once within the next 25 years; </t>
        </r>
        <r>
          <rPr>
            <b/>
            <sz val="9"/>
            <color indexed="81"/>
            <rFont val="Tahoma"/>
            <family val="2"/>
          </rPr>
          <t>Probable</t>
        </r>
        <r>
          <rPr>
            <sz val="9"/>
            <color indexed="81"/>
            <rFont val="Tahoma"/>
            <family val="2"/>
          </rPr>
          <t xml:space="preserve"> - The hazard is likely to occur several times within the next 25 years; or </t>
        </r>
        <r>
          <rPr>
            <b/>
            <sz val="9"/>
            <color indexed="81"/>
            <rFont val="Tahoma"/>
            <family val="2"/>
          </rPr>
          <t>Frequent</t>
        </r>
        <r>
          <rPr>
            <sz val="9"/>
            <color indexed="81"/>
            <rFont val="Tahoma"/>
            <family val="2"/>
          </rPr>
          <t xml:space="preserve"> - The hazard is likely to occur cyclically or annually within the next 25 years.
</t>
        </r>
      </text>
    </comment>
    <comment ref="C3" authorId="0" shapeId="0">
      <text>
        <r>
          <rPr>
            <sz val="9"/>
            <color indexed="81"/>
            <rFont val="Tahoma"/>
            <family val="2"/>
          </rPr>
          <t xml:space="preserve">Potential for disease, injury, or death
</t>
        </r>
      </text>
    </comment>
    <comment ref="D4" authorId="1" shapeId="0">
      <text>
        <r>
          <rPr>
            <sz val="9"/>
            <color indexed="81"/>
            <rFont val="Tahoma"/>
            <family val="2"/>
          </rPr>
          <t xml:space="preserve">Rate how each hazard could impat the surrounding community: Disupt routine community activities (school, employment, religious services, etc.) and critical social services? Disable supporting communication and infrastructure resources?
</t>
        </r>
      </text>
    </comment>
    <comment ref="E4" authorId="0" shapeId="0">
      <text>
        <r>
          <rPr>
            <sz val="9"/>
            <color indexed="81"/>
            <rFont val="Tahoma"/>
            <family val="2"/>
          </rPr>
          <t>Rate how each hazard could impact the Department of Public Health's ability to deliver required services to the community? Would the hazard require COOP activation?</t>
        </r>
      </text>
    </comment>
    <comment ref="F4" authorId="0" shapeId="0">
      <text>
        <r>
          <rPr>
            <sz val="9"/>
            <color indexed="81"/>
            <rFont val="Tahoma"/>
            <family val="2"/>
          </rPr>
          <t>Rate how each hazard could impact health care system operations' (private providers, nursing facilities, community health centers, hospitals) ability to deliver needed services?</t>
        </r>
      </text>
    </comment>
    <comment ref="G4" authorId="0" shapeId="0">
      <text>
        <r>
          <rPr>
            <sz val="9"/>
            <color indexed="81"/>
            <rFont val="Tahoma"/>
            <family val="2"/>
          </rPr>
          <t xml:space="preserve">Rate how each hazard could impact the mental and behavioral health system's ability to deliver needed services? </t>
        </r>
      </text>
    </comment>
    <comment ref="H4" authorId="0" shapeId="0">
      <text>
        <r>
          <rPr>
            <sz val="9"/>
            <color indexed="81"/>
            <rFont val="Tahoma"/>
            <family val="2"/>
          </rPr>
          <t>Issues to consider for rating include: status of current plans, training status, exercise status, availability of systems and resources.</t>
        </r>
      </text>
    </comment>
    <comment ref="I4" authorId="0" shapeId="0">
      <text>
        <r>
          <rPr>
            <sz val="9"/>
            <color indexed="81"/>
            <rFont val="Tahoma"/>
            <family val="2"/>
          </rPr>
          <t>Issues to consider for rating include: community assets, mutual aid agreements, MOUs, community EP-related knowledge, attitude and behavior.</t>
        </r>
      </text>
    </comment>
    <comment ref="A6" authorId="2" shapeId="0">
      <text>
        <r>
          <rPr>
            <sz val="8"/>
            <color indexed="81"/>
            <rFont val="Tahoma"/>
            <family val="2"/>
          </rPr>
          <t xml:space="preserve">Bacillus anthracis is released, undetected, with modest efficiency in a densely populated urban city with a significant commuter workforce. Approximately 330,000 individuals are exposed from release and seasonal winds.   Incubation period: 1-7 days (up to 48 days), most cases within 48 hours.   Rapid distribution of medical countermeasures is required for treatment and mass prophylaxis. 
</t>
        </r>
        <r>
          <rPr>
            <u/>
            <sz val="8"/>
            <color indexed="81"/>
            <rFont val="Tahoma"/>
            <family val="2"/>
          </rPr>
          <t>Impact</t>
        </r>
        <r>
          <rPr>
            <sz val="8"/>
            <color indexed="81"/>
            <rFont val="Tahoma"/>
            <family val="2"/>
          </rPr>
          <t xml:space="preserve">: Within 48 hours, 20,000 cases, 17,000 hospitalizations  5,000 deaths (nearly 100% case-fatality for untreated). Potential for long-term environmental contamination.
</t>
        </r>
      </text>
    </comment>
    <comment ref="A7" authorId="2" shapeId="0">
      <text>
        <r>
          <rPr>
            <sz val="8"/>
            <color indexed="81"/>
            <rFont val="Tahoma"/>
            <family val="2"/>
          </rPr>
          <t xml:space="preserve">A terrorist group has successfully infiltrated a high volume meat processing facility with direct distribution to local markets and fast food restaurants. E. coli 0157 is introduced into batches of ground beef. Within days, local hospitals begin seeing young children and older adults with severe illness. Over next 3 weeks, new cases continue to present throughout the area. 
</t>
        </r>
        <r>
          <rPr>
            <u/>
            <sz val="8"/>
            <color indexed="81"/>
            <rFont val="Tahoma"/>
            <family val="2"/>
          </rPr>
          <t>Impact</t>
        </r>
        <r>
          <rPr>
            <sz val="8"/>
            <color indexed="81"/>
            <rFont val="Tahoma"/>
            <family val="2"/>
          </rPr>
          <t xml:space="preserve">: </t>
        </r>
        <r>
          <rPr>
            <sz val="8"/>
            <color indexed="81"/>
            <rFont val="Tahoma"/>
            <family val="2"/>
          </rPr>
          <t xml:space="preserve">Within 10 days, 600 cases, 100 hospitalizations (25 hemolytic uremic syndrome cases requiring ICU), and 3 deaths.
</t>
        </r>
        <r>
          <rPr>
            <sz val="8"/>
            <color indexed="81"/>
            <rFont val="Tahoma"/>
            <family val="2"/>
          </rPr>
          <t xml:space="preserve">
</t>
        </r>
      </text>
    </comment>
    <comment ref="A8" authorId="2" shapeId="0">
      <text>
        <r>
          <rPr>
            <sz val="8"/>
            <color indexed="81"/>
            <rFont val="Tahoma"/>
            <family val="2"/>
          </rPr>
          <t xml:space="preserve">The Israeli Film Festival is being held in the city.There is a large opening night gala hosted by the Israeli embassy that 500 people attend. Within 12 hours of the event, many attendees go to local hospitals with blurred vision, difficulty swallowing, and descending paralysis. An ED doctor suspects Clostridium botulinum intoxication and notifies the health department. Symptomatic individuals continue to seek medical care over the next several days.  The nature of the event suggests a possible terrorist attack. The health department and FBI investigate through interviews and testing of event catering facilities. 
</t>
        </r>
        <r>
          <rPr>
            <u/>
            <sz val="8"/>
            <color indexed="81"/>
            <rFont val="Tahoma"/>
            <family val="2"/>
          </rPr>
          <t>Impact</t>
        </r>
        <r>
          <rPr>
            <sz val="8"/>
            <color indexed="81"/>
            <rFont val="Tahoma"/>
            <family val="2"/>
          </rPr>
          <t xml:space="preserve">: Within 24 hours, 50 cases, 45 hospitalizations (10 intensive care), and 5 deaths. Until the source is identified, there is potential for additional hospitalizations and deaths.
</t>
        </r>
      </text>
    </comment>
    <comment ref="A9" authorId="2" shapeId="0">
      <text>
        <r>
          <rPr>
            <sz val="8"/>
            <color indexed="81"/>
            <rFont val="Tahoma"/>
            <family val="2"/>
          </rPr>
          <t xml:space="preserve">A 15 year-old refugee from Burma arrives in the area after a flight from Kuala Lumpur with a fever and rash. On arrival, the child’s family and other refugees are bused to a local motel. The next morning, they attend a welcome party at a local temple with 500 guests. Declining vaccination rates have decreased the community immunity threshold for measles below the 94% level necessary to maintain herd immunity.  Suspect measles is reported to the health department by two separate pediatricians in twelve month and nineteen month old children who were also on the flight. A case is also reported in a 25-year old immigration agent. Subsequent outbreaks of measles are reported in the jurisdiction.
</t>
        </r>
        <r>
          <rPr>
            <u/>
            <sz val="8"/>
            <color indexed="81"/>
            <rFont val="Tahoma"/>
            <family val="2"/>
          </rPr>
          <t>Impact</t>
        </r>
        <r>
          <rPr>
            <sz val="8"/>
            <color indexed="81"/>
            <rFont val="Tahoma"/>
            <family val="2"/>
          </rPr>
          <t xml:space="preserve">: Within two weeks, 24 cases (61% of which are younger than 20 years old) , 8 hospitalizations, and 1 death.
</t>
        </r>
      </text>
    </comment>
    <comment ref="A10" authorId="2" shapeId="0">
      <text>
        <r>
          <rPr>
            <sz val="8"/>
            <color indexed="81"/>
            <rFont val="Tahoma"/>
            <family val="2"/>
          </rPr>
          <t xml:space="preserve">Emergence and global spread of novel, SARS-like, febrile disease. Early epidemiology indicates high rates of spread via droplet transmission.  No viable vaccine candidate expected for minimum of 12 months. Local surveillance systems have detected influenza like illness signals at several hospitals in the community. 
</t>
        </r>
        <r>
          <rPr>
            <u/>
            <sz val="8"/>
            <color indexed="81"/>
            <rFont val="Tahoma"/>
            <family val="2"/>
          </rPr>
          <t>Impact</t>
        </r>
        <r>
          <rPr>
            <sz val="8"/>
            <color indexed="81"/>
            <rFont val="Tahoma"/>
            <family val="2"/>
          </rPr>
          <t xml:space="preserve">: After 6 months, 25,000 cases, 3,000 hospitalizations; 2,300 deaths.
</t>
        </r>
      </text>
    </comment>
    <comment ref="A11" authorId="2" shapeId="0">
      <text>
        <r>
          <rPr>
            <sz val="8"/>
            <color indexed="81"/>
            <rFont val="Tahoma"/>
            <family val="2"/>
          </rPr>
          <t xml:space="preserve">A large food production facility is unknowingly contaminated with E. coli 0157. The facility produces and provides bagged salad products to nearly all the local schools and university facilities in the area, potentially exposing many thousands of children to the bacteria. Within days syndromic surveillance detects gastro-intestinal signals at numerous hospitals throughout the region, primarily amongst children and young adults; the surge of cases continues for several days. 67% of individuals who present at the hospital are admitted, with higher rates among those individuals with suppressed immune systems.     
</t>
        </r>
        <r>
          <rPr>
            <u/>
            <sz val="8"/>
            <color indexed="81"/>
            <rFont val="Tahoma"/>
            <family val="2"/>
          </rPr>
          <t>Impact</t>
        </r>
        <r>
          <rPr>
            <sz val="8"/>
            <color indexed="81"/>
            <rFont val="Tahoma"/>
            <family val="2"/>
          </rPr>
          <t xml:space="preserve">: Within 1 month, 2,120 cases, 640 hospitalizations, 16 deaths.
</t>
        </r>
      </text>
    </comment>
    <comment ref="A12" authorId="2" shapeId="0">
      <text>
        <r>
          <rPr>
            <sz val="8"/>
            <color indexed="81"/>
            <rFont val="Tahoma"/>
            <family val="2"/>
          </rPr>
          <t xml:space="preserve">An anti-government group, successfully and covertly distributes salmonella enterica (salmonella) throughout the community via contaminated food and condiments at nearly two dozen popular Mexican-food restaurants.   Syndromic surveillance detects gastro-intestinal signals at numerous hospitals throughout the region. Surge of cases continues for several days, with high rates of hospitalization and mortality among frail, elderly and immuno-suppressed.   
</t>
        </r>
        <r>
          <rPr>
            <u/>
            <sz val="8"/>
            <color indexed="81"/>
            <rFont val="Tahoma"/>
            <family val="2"/>
          </rPr>
          <t>Impact</t>
        </r>
        <r>
          <rPr>
            <sz val="8"/>
            <color indexed="81"/>
            <rFont val="Tahoma"/>
            <family val="2"/>
          </rPr>
          <t xml:space="preserve">: 3,000 cases, 840 hospitalizations and 15 deaths.
</t>
        </r>
      </text>
    </comment>
    <comment ref="A13" authorId="2" shapeId="0">
      <text>
        <r>
          <rPr>
            <sz val="8"/>
            <color indexed="81"/>
            <rFont val="Tahoma"/>
            <family val="2"/>
          </rPr>
          <t xml:space="preserve">An intentional release of Cryptosporidium has been confirmed at a major water utility plant that provides water to a large segment of the county.  Potential for numerous affected individuals: illness, hospitalizations and mortality, depending on the extent of the contamination.
</t>
        </r>
        <r>
          <rPr>
            <u/>
            <sz val="8"/>
            <color indexed="81"/>
            <rFont val="Tahoma"/>
            <family val="2"/>
          </rPr>
          <t>Impact</t>
        </r>
        <r>
          <rPr>
            <sz val="8"/>
            <color indexed="81"/>
            <rFont val="Tahoma"/>
            <family val="2"/>
          </rPr>
          <t xml:space="preserve">: Within 5 days, 200,000 cases, 2,000 hospitalizations, 270 deaths (susceptible populations most at risk). 
</t>
        </r>
      </text>
    </comment>
    <comment ref="A14" authorId="2" shapeId="0">
      <text>
        <r>
          <rPr>
            <sz val="8"/>
            <color indexed="81"/>
            <rFont val="Tahoma"/>
            <family val="2"/>
          </rPr>
          <t xml:space="preserve">Emergence and global spread of novel influenza strain with high transmission and virulence. 30% illness attack rate; 2% case fatality rate, higher among children and elderly. Significant and sustained surge on healthcare delivery systems. Multiple waves of disease present over year long duration of pandemic. Efficacious vaccine unavailable until 6 months after initial outbreak.
</t>
        </r>
        <r>
          <rPr>
            <u/>
            <sz val="8"/>
            <color indexed="81"/>
            <rFont val="Tahoma"/>
            <family val="2"/>
          </rPr>
          <t>Impact</t>
        </r>
        <r>
          <rPr>
            <sz val="8"/>
            <color indexed="81"/>
            <rFont val="Tahoma"/>
            <family val="2"/>
          </rPr>
          <t xml:space="preserve">: Within 6 months, 3,600,000 cases, 396,000 hospitalizations, 76,120 deaths. 
</t>
        </r>
      </text>
    </comment>
    <comment ref="A15" authorId="2" shapeId="0">
      <text>
        <r>
          <rPr>
            <sz val="8"/>
            <color indexed="81"/>
            <rFont val="Tahoma"/>
            <family val="2"/>
          </rPr>
          <t xml:space="preserve">Y. pestis, the causative agent of plague, is disseminated via an agricultural sprayer while driving through a densely populated urban city.   Short incubation period (1-4 days), coupled with domestic and foreign travel leads to rapid dissemination of disease. Fatality rate of pneumonic plague is high, with real potential for secondary spread.   A variety of public health interventions are implemented, including: quarantine and isolation and rapid distribution of medical countermeasures, both for treatment and prophylaxis. 
</t>
        </r>
        <r>
          <rPr>
            <u/>
            <sz val="8"/>
            <color indexed="81"/>
            <rFont val="Tahoma"/>
            <family val="2"/>
          </rPr>
          <t>Impact</t>
        </r>
        <r>
          <rPr>
            <sz val="8"/>
            <color indexed="81"/>
            <rFont val="Tahoma"/>
            <family val="2"/>
          </rPr>
          <t xml:space="preserve">: Within 5 days, 150,000 cases, 100,000 hospitalizations, 16,000 deaths  (Case fatality rate for untreated pneumonic plague approaches 100%).
</t>
        </r>
      </text>
    </comment>
    <comment ref="A16" authorId="2" shapeId="0">
      <text>
        <r>
          <rPr>
            <sz val="8"/>
            <color indexed="81"/>
            <rFont val="Tahoma"/>
            <family val="2"/>
          </rPr>
          <t xml:space="preserve">Variola major is released, undetected, at a major political event in the downtown area. 18 days after the release, several individuals present at local hospitals with severe fever, abdominal cramps and backache; samples from two of these individuals are sent to local public health laboratory. At day 20, laboratory tests confirm presence of smallpox virus; onset of hospital surge by individuals with similar complaints begins.   Variable periods of contagiousness and waning immunity in older individuals leads to multi-wave smallpox epidemic occurs over following 12-15 weeks. Immediate mass vaccination campaign is required.   Case fatality rate approaches 30%   
</t>
        </r>
        <r>
          <rPr>
            <u/>
            <sz val="8"/>
            <color indexed="81"/>
            <rFont val="Tahoma"/>
            <family val="2"/>
          </rPr>
          <t>Impact</t>
        </r>
        <r>
          <rPr>
            <sz val="8"/>
            <color indexed="81"/>
            <rFont val="Tahoma"/>
            <family val="2"/>
          </rPr>
          <t xml:space="preserve">: After 6 months, 1,300,000 cases, 650,000 hospitalizations and 390,000 deaths.
</t>
        </r>
        <r>
          <rPr>
            <sz val="8"/>
            <color indexed="81"/>
            <rFont val="Tahoma"/>
            <family val="2"/>
          </rPr>
          <t xml:space="preserve">
</t>
        </r>
      </text>
    </comment>
    <comment ref="A17" authorId="2" shapeId="0">
      <text>
        <r>
          <rPr>
            <sz val="8"/>
            <color indexed="81"/>
            <rFont val="Tahoma"/>
            <family val="2"/>
          </rPr>
          <t xml:space="preserve">An undiagnosed large scale tularemia epizootic among local rabbit populations leads to transmission of inhalational tularemia to humans.   Syndromic surveillance systems detect increase in numbers of individuals presenting with influenza-like illnesses.   Several thousand individuals exposed, with children under 9 and adults over 75 at greatest risk.   Community wide mass prophylaxis response will be needed to reduce illness and mortality. 
</t>
        </r>
        <r>
          <rPr>
            <u/>
            <sz val="8"/>
            <color indexed="81"/>
            <rFont val="Tahoma"/>
            <family val="2"/>
          </rPr>
          <t>Impact</t>
        </r>
        <r>
          <rPr>
            <sz val="8"/>
            <color indexed="81"/>
            <rFont val="Tahoma"/>
            <family val="2"/>
          </rPr>
          <t xml:space="preserve">: Within 2 weeks, 600 cases, 312 hospitalizations, 42 deaths.
</t>
        </r>
      </text>
    </comment>
    <comment ref="A18" authorId="2" shapeId="0">
      <text>
        <r>
          <rPr>
            <sz val="8"/>
            <color indexed="81"/>
            <rFont val="Tahoma"/>
            <family val="2"/>
          </rPr>
          <t xml:space="preserve">Hot weather and stagnant pools of water are the perfect breeding conditions for mosquitoes, which can carry the West Nile Virus (WNV). About 1 in 15 people infected with WNV will develop severe illness including high fever, headache, muscle weakness, vision loss, numbness and paralysis. 20 percent of people infected will develop milder symptoms. Symptoms of WNV appear within 3 to 12 days after infection. 
</t>
        </r>
        <r>
          <rPr>
            <u/>
            <sz val="8"/>
            <color indexed="81"/>
            <rFont val="Tahoma"/>
            <family val="2"/>
          </rPr>
          <t>Impact</t>
        </r>
        <r>
          <rPr>
            <sz val="8"/>
            <color indexed="81"/>
            <rFont val="Tahoma"/>
            <family val="2"/>
          </rPr>
          <t xml:space="preserve">: Within 4 months, 78 cases, 15 hospitalizations, 2 deaths.
</t>
        </r>
      </text>
    </comment>
  </commentList>
</comments>
</file>

<file path=xl/comments3.xml><?xml version="1.0" encoding="utf-8"?>
<comments xmlns="http://schemas.openxmlformats.org/spreadsheetml/2006/main">
  <authors>
    <author>Dee Ann Bagwell</author>
    <author>Brandon Dean</author>
    <author>bdean</author>
  </authors>
  <commentList>
    <comment ref="B3" authorId="0" shapeId="0">
      <text>
        <r>
          <rPr>
            <sz val="9"/>
            <color indexed="81"/>
            <rFont val="Tahoma"/>
            <family val="2"/>
          </rPr>
          <t xml:space="preserve">Rate based on estimated likelihood this will occur: </t>
        </r>
        <r>
          <rPr>
            <b/>
            <sz val="9"/>
            <color indexed="81"/>
            <rFont val="Tahoma"/>
            <family val="2"/>
          </rPr>
          <t>Improbable</t>
        </r>
        <r>
          <rPr>
            <sz val="9"/>
            <color indexed="81"/>
            <rFont val="Tahoma"/>
            <family val="2"/>
          </rPr>
          <t xml:space="preserve"> - The probability of the occurrence of the hazard within the next 25 years is zero; </t>
        </r>
        <r>
          <rPr>
            <b/>
            <sz val="9"/>
            <color indexed="81"/>
            <rFont val="Tahoma"/>
            <family val="2"/>
          </rPr>
          <t>Remote</t>
        </r>
        <r>
          <rPr>
            <sz val="9"/>
            <color indexed="81"/>
            <rFont val="Tahoma"/>
            <family val="2"/>
          </rPr>
          <t xml:space="preserve"> - The hazard is not likely to occur within the next 25 years, but it is possible; </t>
        </r>
        <r>
          <rPr>
            <b/>
            <sz val="9"/>
            <color indexed="81"/>
            <rFont val="Tahoma"/>
            <family val="2"/>
          </rPr>
          <t>Occasional</t>
        </r>
        <r>
          <rPr>
            <sz val="9"/>
            <color indexed="81"/>
            <rFont val="Tahoma"/>
            <family val="2"/>
          </rPr>
          <t xml:space="preserve"> - The hazard is likely to occur at least once within the next 25 years; </t>
        </r>
        <r>
          <rPr>
            <b/>
            <sz val="9"/>
            <color indexed="81"/>
            <rFont val="Tahoma"/>
            <family val="2"/>
          </rPr>
          <t>Probable</t>
        </r>
        <r>
          <rPr>
            <sz val="9"/>
            <color indexed="81"/>
            <rFont val="Tahoma"/>
            <family val="2"/>
          </rPr>
          <t xml:space="preserve"> - The hazard is likely to occur several times within the next 25 years; or </t>
        </r>
        <r>
          <rPr>
            <b/>
            <sz val="9"/>
            <color indexed="81"/>
            <rFont val="Tahoma"/>
            <family val="2"/>
          </rPr>
          <t>Frequent</t>
        </r>
        <r>
          <rPr>
            <sz val="9"/>
            <color indexed="81"/>
            <rFont val="Tahoma"/>
            <family val="2"/>
          </rPr>
          <t xml:space="preserve"> - The hazard is likely to occur cyclically or annually within the next 25 years.
</t>
        </r>
      </text>
    </comment>
    <comment ref="C3" authorId="0" shapeId="0">
      <text>
        <r>
          <rPr>
            <sz val="9"/>
            <color indexed="81"/>
            <rFont val="Tahoma"/>
            <family val="2"/>
          </rPr>
          <t xml:space="preserve">Potential for disease, injury, or death
</t>
        </r>
      </text>
    </comment>
    <comment ref="D4" authorId="1" shapeId="0">
      <text>
        <r>
          <rPr>
            <sz val="9"/>
            <color indexed="81"/>
            <rFont val="Tahoma"/>
            <family val="2"/>
          </rPr>
          <t xml:space="preserve">Rate how each hazard could impat the surrounding community: Disupt routine community activities (school, employment, religious services, etc.) and critical social services? Disable supporting communication and infrastructure resources?
</t>
        </r>
      </text>
    </comment>
    <comment ref="E4" authorId="0" shapeId="0">
      <text>
        <r>
          <rPr>
            <sz val="9"/>
            <color indexed="81"/>
            <rFont val="Tahoma"/>
            <family val="2"/>
          </rPr>
          <t>Rate how each hazard could impact the Department of Public Health's ability to deliver required services to the community? Would the hazard require COOP activation?</t>
        </r>
      </text>
    </comment>
    <comment ref="F4" authorId="0" shapeId="0">
      <text>
        <r>
          <rPr>
            <sz val="9"/>
            <color indexed="81"/>
            <rFont val="Tahoma"/>
            <family val="2"/>
          </rPr>
          <t>Rate how each hazard could impact health care system operations' (private providers, nursing facilities, community health centers, hospitals) ability to deliver needed services?</t>
        </r>
      </text>
    </comment>
    <comment ref="G4" authorId="0" shapeId="0">
      <text>
        <r>
          <rPr>
            <sz val="9"/>
            <color indexed="81"/>
            <rFont val="Tahoma"/>
            <family val="2"/>
          </rPr>
          <t xml:space="preserve">Rate how each hazard could impact the mental and behavioral health system's ability to deliver needed services? </t>
        </r>
      </text>
    </comment>
    <comment ref="H4" authorId="0" shapeId="0">
      <text>
        <r>
          <rPr>
            <sz val="9"/>
            <color indexed="81"/>
            <rFont val="Tahoma"/>
            <family val="2"/>
          </rPr>
          <t>Issues to consider for rating include: status of current plans, training status, exercise status, availability of systems and resources.</t>
        </r>
      </text>
    </comment>
    <comment ref="I4" authorId="0" shapeId="0">
      <text>
        <r>
          <rPr>
            <sz val="9"/>
            <color indexed="81"/>
            <rFont val="Tahoma"/>
            <family val="2"/>
          </rPr>
          <t>Issues to consider for rating include: community assets, mutual aid agreements, MOUs, community EP-related knowledge, attitude and behavior.</t>
        </r>
      </text>
    </comment>
    <comment ref="A6" authorId="2" shapeId="0">
      <text>
        <r>
          <rPr>
            <sz val="8"/>
            <color indexed="81"/>
            <rFont val="Tahoma"/>
            <family val="2"/>
          </rPr>
          <t xml:space="preserve">Agent Yellow—a liquid mixture of the blister agents sulfur Mustard and Lewisite—is dispersed over a large outdoor athletic event. Individuals who breathe this mixture may experience damage to the respiratory system. Contact with the skin or eye can result in serious burns; high level exposure can be fatal. The stadium is immediately evacuated, resulting in some spread of contaminated material. The agent directly contaminates the stadium and the immediate surrounding area, and generates a downwind vapor hazard. 
</t>
        </r>
        <r>
          <rPr>
            <u/>
            <sz val="8"/>
            <color indexed="81"/>
            <rFont val="Tahoma"/>
            <family val="2"/>
          </rPr>
          <t>Impact</t>
        </r>
        <r>
          <rPr>
            <sz val="8"/>
            <color indexed="81"/>
            <rFont val="Tahoma"/>
            <family val="2"/>
          </rPr>
          <t xml:space="preserve">: 120,000 injured, 70,000 hospitalizations to treat chemical and inhalational burns, arsenic poisoning and evacuation related injuries. 150 total deaths.  Potential for significant environmental clean-up and remediation.
</t>
        </r>
      </text>
    </comment>
    <comment ref="A7" authorId="2" shapeId="0">
      <text>
        <r>
          <rPr>
            <sz val="8"/>
            <color indexed="81"/>
            <rFont val="Tahoma"/>
            <family val="2"/>
          </rPr>
          <t xml:space="preserve">An accidental release occurs at a modest industrial manufacturing factory located in a local business park. The factory uses several basic though caustic chemicals in their production. The release causes several casualties, some of which require treatment at local hospital.   
</t>
        </r>
        <r>
          <rPr>
            <u/>
            <sz val="8"/>
            <color indexed="81"/>
            <rFont val="Tahoma"/>
            <family val="2"/>
          </rPr>
          <t>Impact</t>
        </r>
        <r>
          <rPr>
            <sz val="8"/>
            <color indexed="81"/>
            <rFont val="Tahoma"/>
            <family val="2"/>
          </rPr>
          <t xml:space="preserve">: Within 1 day, 6 hospitalizations and 1 death.
</t>
        </r>
      </text>
    </comment>
    <comment ref="A8" authorId="2" shapeId="0">
      <text>
        <r>
          <rPr>
            <sz val="8"/>
            <color indexed="81"/>
            <rFont val="Tahoma"/>
            <family val="2"/>
          </rPr>
          <t xml:space="preserve">A series of explosive blasts occur at a major petro-chemical industrial plant, located in close proximity to residential neighborhoods. Casualties occur onsite due to explosive blast and fragmentation, fire, and vapor/liquid exposure to toxic industrial chemicals. Downwind casualties occur due to vapor exposure. Approximately 10,000 individuals evacuated; 1,000 seek shelter in safe areas, 25,000 instructed to temporarily shelter-in-place as plume moves across region. 100,000 self-evacuate out of region. 
</t>
        </r>
        <r>
          <rPr>
            <u/>
            <sz val="8"/>
            <color indexed="81"/>
            <rFont val="Tahoma"/>
            <family val="2"/>
          </rPr>
          <t>Impact</t>
        </r>
        <r>
          <rPr>
            <sz val="8"/>
            <color indexed="81"/>
            <rFont val="Tahoma"/>
            <family val="2"/>
          </rPr>
          <t xml:space="preserve">: 1,000 injured, 700 hospitalizations and 250 deaths. 
</t>
        </r>
        <r>
          <rPr>
            <sz val="8"/>
            <color indexed="81"/>
            <rFont val="Tahoma"/>
            <family val="2"/>
          </rPr>
          <t xml:space="preserve">
</t>
        </r>
      </text>
    </comment>
    <comment ref="A9" authorId="2" shapeId="0">
      <text>
        <r>
          <rPr>
            <sz val="8"/>
            <color indexed="81"/>
            <rFont val="Tahoma"/>
            <family val="2"/>
          </rPr>
          <t xml:space="preserve">A northbound passenger train (one locomotive, 3 passenger cars), carrying 250 passengers collides with a southbound Union Pacific Railroad freight train: 2 locomotives, 30 cars, 2 carrying pressurized chlorine gas.   Several cars from both trains are derailed, including one chlorine tanker which is compromised and leaking.  
</t>
        </r>
        <r>
          <rPr>
            <u/>
            <sz val="8"/>
            <color indexed="81"/>
            <rFont val="Tahoma"/>
            <family val="2"/>
          </rPr>
          <t>Impact</t>
        </r>
        <r>
          <rPr>
            <sz val="8"/>
            <color indexed="81"/>
            <rFont val="Tahoma"/>
            <family val="2"/>
          </rPr>
          <t xml:space="preserve">: 180 injured in crash, 102 transferred to hospitals; 75 deaths (45 from crash, 30 from chlorine exposure).
</t>
        </r>
      </text>
    </comment>
    <comment ref="A10" authorId="2" shapeId="0">
      <text>
        <r>
          <rPr>
            <sz val="8"/>
            <color indexed="81"/>
            <rFont val="Tahoma"/>
            <family val="2"/>
          </rPr>
          <t xml:space="preserve">Sarin, a potent, clear, colorless and tasteless nerve agent, is released into the ventilation systems of a major commercial office building—via several spray dissemination devices—in the downtown area. The agent kills 95% of the approximately 4,000 individuals in the office building, and kills or sickens many of the first responders. In addition, some of the agent exits through rooftop ventilation stacks, creating a downwind hazard.
</t>
        </r>
        <r>
          <rPr>
            <u/>
            <sz val="8"/>
            <color indexed="81"/>
            <rFont val="Tahoma"/>
            <family val="2"/>
          </rPr>
          <t>Impact</t>
        </r>
        <r>
          <rPr>
            <sz val="8"/>
            <color indexed="81"/>
            <rFont val="Tahoma"/>
            <family val="2"/>
          </rPr>
          <t xml:space="preserve">: 500 injuries, 350 hospitalizations, 3,800 deaths. The building and immediate surroundings will be require decontamination.   
</t>
        </r>
      </text>
    </comment>
    <comment ref="A11" authorId="2" shapeId="0">
      <text>
        <r>
          <rPr>
            <sz val="8"/>
            <color indexed="81"/>
            <rFont val="Tahoma"/>
            <family val="2"/>
          </rPr>
          <t xml:space="preserve">A nuclear bomb (fission-fusion) is detonated downtown. Severe loss of life and infrastructure within 2 mile blast radius. Moderate damage and loss of life in other affected areas.   Explosion will release 10,000 times more radiation than a large dirty bomb.   Blast, thermal, and radiation injuries in combination will result in worse prognoses for patients than only sustaining one independent injury.  
</t>
        </r>
        <r>
          <rPr>
            <u/>
            <sz val="8"/>
            <color indexed="81"/>
            <rFont val="Tahoma"/>
            <family val="2"/>
          </rPr>
          <t>Impact</t>
        </r>
        <r>
          <rPr>
            <sz val="8"/>
            <color indexed="81"/>
            <rFont val="Tahoma"/>
            <family val="2"/>
          </rPr>
          <t xml:space="preserve">: 500,000 injured, 300,000 require hospital level treatment. 61,680 deaths.  Significant long term environmental impact.
</t>
        </r>
      </text>
    </comment>
    <comment ref="A12" authorId="2" shapeId="0">
      <text>
        <r>
          <rPr>
            <sz val="8"/>
            <color indexed="81"/>
            <rFont val="Tahoma"/>
            <family val="2"/>
          </rPr>
          <t xml:space="preserve">An accident occurs at a nuclear power plant less than 100 miles from downtown. The cooling systems for two of the plants four cores are disabled and the cores experience full meltdown. Efforts to cool the cores have failed.   A build up of radioactive infused steam cause several large explosions, resulting in dispersal and release of radiological contaminants into the surrounding region and atmosphere.   Evacuation order given for all individuals within 10 mile radius of the plan.  Approximately 300,000 individuals live within 10 mile evacuation zone. Numerous healthcare facilities potentially affected. 
</t>
        </r>
        <r>
          <rPr>
            <u/>
            <sz val="8"/>
            <color indexed="81"/>
            <rFont val="Tahoma"/>
            <family val="2"/>
          </rPr>
          <t>Impact</t>
        </r>
        <r>
          <rPr>
            <sz val="8"/>
            <color indexed="81"/>
            <rFont val="Tahoma"/>
            <family val="2"/>
          </rPr>
          <t xml:space="preserve">: At power plant, 25 reported injuries; 7 require hospitalization; 2 deaths. No immediately reported injuries and/or deaths reported in the community.
</t>
        </r>
      </text>
    </comment>
    <comment ref="A13" authorId="2" shapeId="0">
      <text>
        <r>
          <rPr>
            <sz val="8"/>
            <color indexed="81"/>
            <rFont val="Tahoma"/>
            <family val="2"/>
          </rPr>
          <t xml:space="preserve">A Radiological Dispersal Device (RDD or “dirty bomb”) — composed primarily of Cesium-137—is detonated in the downtown region of a major urban center. Radiation exposure causes skin damage similar to burns deep within the body. The contaminated region covers approximately thirty-six blocks, including the business district, residential row houses, crowded shopping areas, and a high school. 
</t>
        </r>
        <r>
          <rPr>
            <u/>
            <sz val="8"/>
            <color indexed="81"/>
            <rFont val="Tahoma"/>
            <family val="2"/>
          </rPr>
          <t>Impact</t>
        </r>
        <r>
          <rPr>
            <sz val="8"/>
            <color indexed="81"/>
            <rFont val="Tahoma"/>
            <family val="2"/>
          </rPr>
          <t xml:space="preserve">: 20,000 injuries; over 1,000 hospitalizations; 270 deaths. Significant disruption to economic and infrastructure resources. 
</t>
        </r>
      </text>
    </comment>
    <comment ref="A14" authorId="2" shapeId="0">
      <text>
        <r>
          <rPr>
            <sz val="8"/>
            <color indexed="81"/>
            <rFont val="Tahoma"/>
            <family val="2"/>
          </rPr>
          <t xml:space="preserve">An explosion occurs at a cancer treatment hospital located in a populated area of the county. Strong gusts of wind deposit the fallout up to 1 mile downwind from the hospital.   Hospital is disabled for extended period of time. 
</t>
        </r>
        <r>
          <rPr>
            <u/>
            <sz val="8"/>
            <color indexed="81"/>
            <rFont val="Tahoma"/>
            <family val="2"/>
          </rPr>
          <t>Impact</t>
        </r>
        <r>
          <rPr>
            <sz val="8"/>
            <color indexed="81"/>
            <rFont val="Tahoma"/>
            <family val="2"/>
          </rPr>
          <t xml:space="preserve">: Within 2 days, 10 hospitalizations due to radiation poisoning and 3 deaths. Nearly 2000 residents in the area who were exposed to radioactive materials.   
</t>
        </r>
      </text>
    </comment>
    <comment ref="A15" authorId="2" shapeId="0">
      <text>
        <r>
          <rPr>
            <sz val="8"/>
            <color indexed="81"/>
            <rFont val="Tahoma"/>
            <family val="2"/>
          </rPr>
          <t xml:space="preserve">Ricin is disseminated in underground in jurisdiction’s light rail transportation system during busy Monday morning commute. Ricin toxin is synthesized from castor plants endemic in the local area. It has a short incubation and within a few hours, numerous individuals begin reporting to local hospitals with respiratory distress, fever, cough, nausea and other symptoms.   No FDA approved treatments, supportive therapy only.   Symptoms worsen with death occurring 36-48 hrs from exposure.  
</t>
        </r>
        <r>
          <rPr>
            <u/>
            <sz val="8"/>
            <color indexed="81"/>
            <rFont val="Tahoma"/>
            <family val="2"/>
          </rPr>
          <t>Impact</t>
        </r>
        <r>
          <rPr>
            <sz val="8"/>
            <color indexed="81"/>
            <rFont val="Tahoma"/>
            <family val="2"/>
          </rPr>
          <t xml:space="preserve">: By week’s end, 8,500 cases; 6,000 hospitalizations; 2,500 deaths. Environmental remediation in transportation centers will be required.
</t>
        </r>
      </text>
    </comment>
    <comment ref="A16" authorId="2" shapeId="0">
      <text>
        <r>
          <rPr>
            <sz val="8"/>
            <color indexed="81"/>
            <rFont val="Tahoma"/>
            <family val="2"/>
          </rPr>
          <t xml:space="preserve">A train carrying a number of large, industrial chlorine tanks is is derailed, resulting in an immediate explosion and release of chlorine gas into the air. A light breeze carries the plume toward residential and commercial areas. Several thousand people potentially exposed to smoke and chlorine plume. Several hospitals in the area have been instructed to shelter-in-place.      
</t>
        </r>
        <r>
          <rPr>
            <u/>
            <sz val="8"/>
            <color indexed="81"/>
            <rFont val="Tahoma"/>
            <family val="2"/>
          </rPr>
          <t>Impact</t>
        </r>
        <r>
          <rPr>
            <sz val="8"/>
            <color indexed="81"/>
            <rFont val="Tahoma"/>
            <family val="2"/>
          </rPr>
          <t xml:space="preserve">: 250 total injured; 12 in train accident. Several dozen hospitalizations, 15 deaths. 
</t>
        </r>
      </text>
    </comment>
  </commentList>
</comments>
</file>

<file path=xl/comments4.xml><?xml version="1.0" encoding="utf-8"?>
<comments xmlns="http://schemas.openxmlformats.org/spreadsheetml/2006/main">
  <authors>
    <author>Dee Ann Bagwell</author>
    <author>Brandon Dean</author>
    <author>bdean</author>
    <author>Whitney Li</author>
  </authors>
  <commentList>
    <comment ref="B3" authorId="0" shapeId="0">
      <text>
        <r>
          <rPr>
            <sz val="9"/>
            <color indexed="81"/>
            <rFont val="Tahoma"/>
            <family val="2"/>
          </rPr>
          <t xml:space="preserve">Rate based on estimated likelihood this will occur: </t>
        </r>
        <r>
          <rPr>
            <b/>
            <sz val="9"/>
            <color indexed="81"/>
            <rFont val="Tahoma"/>
            <family val="2"/>
          </rPr>
          <t>Improbable</t>
        </r>
        <r>
          <rPr>
            <sz val="9"/>
            <color indexed="81"/>
            <rFont val="Tahoma"/>
            <family val="2"/>
          </rPr>
          <t xml:space="preserve"> - The probability of the occurrence of the hazard within the next 25 years is zero; </t>
        </r>
        <r>
          <rPr>
            <b/>
            <sz val="9"/>
            <color indexed="81"/>
            <rFont val="Tahoma"/>
            <family val="2"/>
          </rPr>
          <t>Remote</t>
        </r>
        <r>
          <rPr>
            <sz val="9"/>
            <color indexed="81"/>
            <rFont val="Tahoma"/>
            <family val="2"/>
          </rPr>
          <t xml:space="preserve"> - The hazard is not likely to occur within the next 25 years, but it is possible; </t>
        </r>
        <r>
          <rPr>
            <b/>
            <sz val="9"/>
            <color indexed="81"/>
            <rFont val="Tahoma"/>
            <family val="2"/>
          </rPr>
          <t>Occasional</t>
        </r>
        <r>
          <rPr>
            <sz val="9"/>
            <color indexed="81"/>
            <rFont val="Tahoma"/>
            <family val="2"/>
          </rPr>
          <t xml:space="preserve"> - The hazard is likely to occur at least once within the next 25 years; </t>
        </r>
        <r>
          <rPr>
            <b/>
            <sz val="9"/>
            <color indexed="81"/>
            <rFont val="Tahoma"/>
            <family val="2"/>
          </rPr>
          <t>Probable</t>
        </r>
        <r>
          <rPr>
            <sz val="9"/>
            <color indexed="81"/>
            <rFont val="Tahoma"/>
            <family val="2"/>
          </rPr>
          <t xml:space="preserve"> - The hazard is likely to occur several times within the next 25 years; or </t>
        </r>
        <r>
          <rPr>
            <b/>
            <sz val="9"/>
            <color indexed="81"/>
            <rFont val="Tahoma"/>
            <family val="2"/>
          </rPr>
          <t>Frequent</t>
        </r>
        <r>
          <rPr>
            <sz val="9"/>
            <color indexed="81"/>
            <rFont val="Tahoma"/>
            <family val="2"/>
          </rPr>
          <t xml:space="preserve"> - The hazard is likely to occur cyclically or annually within the next 25 years.
</t>
        </r>
      </text>
    </comment>
    <comment ref="C3" authorId="0" shapeId="0">
      <text>
        <r>
          <rPr>
            <sz val="9"/>
            <color indexed="81"/>
            <rFont val="Tahoma"/>
            <family val="2"/>
          </rPr>
          <t xml:space="preserve">Potential for disease, injury, or death
</t>
        </r>
      </text>
    </comment>
    <comment ref="D4" authorId="1" shapeId="0">
      <text>
        <r>
          <rPr>
            <sz val="9"/>
            <color indexed="81"/>
            <rFont val="Tahoma"/>
            <family val="2"/>
          </rPr>
          <t xml:space="preserve">Rate how each hazard could impat the surrounding community: Disupt routine community activities (school, employment, religious services, etc.) and critical social services? Disable supporting communication and infrastructure resources?
</t>
        </r>
      </text>
    </comment>
    <comment ref="E4" authorId="0" shapeId="0">
      <text>
        <r>
          <rPr>
            <sz val="9"/>
            <color indexed="81"/>
            <rFont val="Tahoma"/>
            <family val="2"/>
          </rPr>
          <t>Rate how each hazard could impact the Department of Public Health's ability to deliver required services to the community? Would the hazard require COOP activation?</t>
        </r>
      </text>
    </comment>
    <comment ref="F4" authorId="0" shapeId="0">
      <text>
        <r>
          <rPr>
            <sz val="9"/>
            <color indexed="81"/>
            <rFont val="Tahoma"/>
            <family val="2"/>
          </rPr>
          <t>Rate how each hazard could impact health care system operations' (private providers, nursing facilities, community health centers, hospitals) ability to deliver needed services?</t>
        </r>
      </text>
    </comment>
    <comment ref="G4" authorId="0" shapeId="0">
      <text>
        <r>
          <rPr>
            <sz val="9"/>
            <color indexed="81"/>
            <rFont val="Tahoma"/>
            <family val="2"/>
          </rPr>
          <t xml:space="preserve">Rate how each hazard could impact the mental and behavioral health system's ability to deliver needed services? </t>
        </r>
      </text>
    </comment>
    <comment ref="H4" authorId="0" shapeId="0">
      <text>
        <r>
          <rPr>
            <sz val="9"/>
            <color indexed="81"/>
            <rFont val="Tahoma"/>
            <family val="2"/>
          </rPr>
          <t>Issues to consider for scoring include: status of current plans, training status, exercise status, availability of systems and resources.</t>
        </r>
      </text>
    </comment>
    <comment ref="I4" authorId="0" shapeId="0">
      <text>
        <r>
          <rPr>
            <sz val="9"/>
            <color indexed="81"/>
            <rFont val="Tahoma"/>
            <family val="2"/>
          </rPr>
          <t>Issues to consider for scoring include: community assets, mutual aid agreements, MOUs, community EP-related knowledge, attitude and behavior.</t>
        </r>
      </text>
    </comment>
    <comment ref="A6" authorId="2" shapeId="0">
      <text>
        <r>
          <rPr>
            <sz val="8"/>
            <color indexed="81"/>
            <rFont val="Tahoma"/>
            <family val="2"/>
          </rPr>
          <t xml:space="preserve">An unexplained atmospheric condition disables a broad range of communication functions throughout the area. The loss of infrastructure capacity causes an overload on existing system, triggering cascade of communication failures. Emergency response and healthcare services and systems experience periodic failures in communication capabilities, which lead to several delays in provision of emergency and health services.   
</t>
        </r>
        <r>
          <rPr>
            <u/>
            <sz val="8"/>
            <color indexed="81"/>
            <rFont val="Tahoma"/>
            <family val="2"/>
          </rPr>
          <t>Impact</t>
        </r>
        <r>
          <rPr>
            <sz val="8"/>
            <color indexed="81"/>
            <rFont val="Tahoma"/>
            <family val="2"/>
          </rPr>
          <t xml:space="preserve">: After 3 days, 32 attributable hospitalizations and 11 related deaths. 
</t>
        </r>
      </text>
    </comment>
    <comment ref="A7" authorId="2" shapeId="0">
      <text>
        <r>
          <rPr>
            <sz val="8"/>
            <color indexed="81"/>
            <rFont val="Tahoma"/>
            <family val="2"/>
          </rPr>
          <t xml:space="preserve">A rogue cyber-criminal attacks the energy production of a major metropolitan area, disrupting electrical power service for a period of 8 hours. Generator failure at several hospitals negatively affects service delivery at those facilities.   
</t>
        </r>
        <r>
          <rPr>
            <u/>
            <sz val="8"/>
            <color indexed="81"/>
            <rFont val="Tahoma"/>
            <family val="2"/>
          </rPr>
          <t>Impact</t>
        </r>
        <r>
          <rPr>
            <sz val="8"/>
            <color indexed="81"/>
            <rFont val="Tahoma"/>
            <family val="2"/>
          </rPr>
          <t xml:space="preserve">: Within 1 day, 840 patients are evacuated and relocated to other hospitals, while 6 patients die due to backup generator failure. 
</t>
        </r>
      </text>
    </comment>
    <comment ref="A8" authorId="2" shapeId="0">
      <text>
        <r>
          <rPr>
            <sz val="8"/>
            <color indexed="81"/>
            <rFont val="Tahoma"/>
            <family val="2"/>
          </rPr>
          <t xml:space="preserve">An unintentional mishap on a high-voltage power line causes a cascading series of electrical grid failures across the county, leaving more than 50% of the homes, businesses and healthcare facilities without power. Electrical utility companies estimate at least 48 hours will be needed to restore service.  
</t>
        </r>
        <r>
          <rPr>
            <u/>
            <sz val="8"/>
            <color indexed="81"/>
            <rFont val="Tahoma"/>
            <family val="2"/>
          </rPr>
          <t>Impact</t>
        </r>
        <r>
          <rPr>
            <sz val="8"/>
            <color indexed="81"/>
            <rFont val="Tahoma"/>
            <family val="2"/>
          </rPr>
          <t xml:space="preserve">: After 2 days, 3 hospitalizations, 1 death.
</t>
        </r>
      </text>
    </comment>
    <comment ref="A9" authorId="2" shapeId="0">
      <text>
        <r>
          <rPr>
            <sz val="8"/>
            <color indexed="81"/>
            <rFont val="Tahoma"/>
            <family val="2"/>
          </rPr>
          <t xml:space="preserve">There are several significant emergencies and disasters that may cause and/or occur from a disablement of existing information systems.   The potential impact—direct or indirect—to health and medical services of the county are varied, and potential very serious. Existing resources, i.e. amateur radio operators, vary by community and could serve a mitigating role in this type of scenario.
</t>
        </r>
        <r>
          <rPr>
            <u/>
            <sz val="8"/>
            <color indexed="81"/>
            <rFont val="Tahoma"/>
            <family val="2"/>
          </rPr>
          <t>Impact</t>
        </r>
        <r>
          <rPr>
            <sz val="8"/>
            <color indexed="81"/>
            <rFont val="Tahoma"/>
            <family val="2"/>
          </rPr>
          <t xml:space="preserve">: Within 1 day, 40 hospitalizations and 30 deaths.
</t>
        </r>
      </text>
    </comment>
    <comment ref="A10" authorId="3" shapeId="0">
      <text>
        <r>
          <rPr>
            <sz val="8"/>
            <color indexed="81"/>
            <rFont val="Tahoma"/>
            <family val="2"/>
          </rPr>
          <t xml:space="preserve">A large explosive device is detonated at a downtown government office building. The blast destroys or damages several dozen buildings within an 8 block radius of the explosion.
</t>
        </r>
        <r>
          <rPr>
            <u/>
            <sz val="8"/>
            <color indexed="81"/>
            <rFont val="Tahoma"/>
            <family val="2"/>
          </rPr>
          <t>Impact:</t>
        </r>
        <r>
          <rPr>
            <sz val="8"/>
            <color indexed="81"/>
            <rFont val="Tahoma"/>
            <family val="2"/>
          </rPr>
          <t xml:space="preserve"> Within 1 day, 700 injuries, 500 hospitalizations and 200 deaths.</t>
        </r>
        <r>
          <rPr>
            <b/>
            <sz val="9"/>
            <color indexed="81"/>
            <rFont val="Tahoma"/>
            <family val="2"/>
          </rPr>
          <t xml:space="preserve">
</t>
        </r>
        <r>
          <rPr>
            <sz val="9"/>
            <color indexed="81"/>
            <rFont val="Tahoma"/>
            <family val="2"/>
          </rPr>
          <t xml:space="preserve">
</t>
        </r>
      </text>
    </comment>
    <comment ref="A11" authorId="2" shapeId="0">
      <text>
        <r>
          <rPr>
            <sz val="8"/>
            <color indexed="81"/>
            <rFont val="Tahoma"/>
            <family val="2"/>
          </rPr>
          <t xml:space="preserve">An oil drilling platform several miles off shore is damaged, leaking oil directly into the ocean for an extended period of time. Local seafood and fish hatchery products are contaminated.   A wide array of health impacts affect the surrounding community, including: skin rashes, persistent headaches, coughing.   Like previous oil spills, there is an increase in psychological effects from the spill in both cleanup workers and local residents.    
</t>
        </r>
        <r>
          <rPr>
            <u/>
            <sz val="8"/>
            <color indexed="81"/>
            <rFont val="Tahoma"/>
            <family val="2"/>
          </rPr>
          <t>Impact</t>
        </r>
        <r>
          <rPr>
            <sz val="8"/>
            <color indexed="81"/>
            <rFont val="Tahoma"/>
            <family val="2"/>
          </rPr>
          <t xml:space="preserve">: Within 4 months, 11 deaths and 62 hospitalizations. Potential for major threats to the environment.
</t>
        </r>
      </text>
    </comment>
    <comment ref="A12" authorId="2" shapeId="0">
      <text>
        <r>
          <rPr>
            <sz val="8"/>
            <color indexed="81"/>
            <rFont val="Tahoma"/>
            <family val="2"/>
          </rPr>
          <t xml:space="preserve">A large storm inundates and incapacitates several large wastewater pumping stations, resulting in sewer backups and failures in a large swath of the community. Approximately 8-12 hours for normal services to resume operations.
</t>
        </r>
        <r>
          <rPr>
            <u/>
            <sz val="8"/>
            <color indexed="81"/>
            <rFont val="Tahoma"/>
            <family val="2"/>
          </rPr>
          <t>Impact</t>
        </r>
        <r>
          <rPr>
            <sz val="8"/>
            <color indexed="81"/>
            <rFont val="Tahoma"/>
            <family val="2"/>
          </rPr>
          <t xml:space="preserve">: After 3 days, 8 attributable hospitalizations and 1 death. Potential for long and short-term impacts on the environment including the presence of gross pollutants and bacteria in coastal waters.
</t>
        </r>
      </text>
    </comment>
    <comment ref="A13" authorId="2" shapeId="0">
      <text>
        <r>
          <rPr>
            <sz val="8"/>
            <color indexed="81"/>
            <rFont val="Tahoma"/>
            <family val="2"/>
          </rPr>
          <t xml:space="preserve">Local, regional and national distribution systems are increasingly reliant upon just-in-time production.   A disruption of the production and distribution of medical supplies has occurred because of an emergency in another state. Lack of certain drugs and antibiotics have compromised and delayed care for patients. 
</t>
        </r>
        <r>
          <rPr>
            <u/>
            <sz val="8"/>
            <color indexed="81"/>
            <rFont val="Tahoma"/>
            <family val="2"/>
          </rPr>
          <t>Impact</t>
        </r>
        <r>
          <rPr>
            <sz val="8"/>
            <color indexed="81"/>
            <rFont val="Tahoma"/>
            <family val="2"/>
          </rPr>
          <t xml:space="preserve">: Within 3 months, 15 cases affected (among hospitalized patients) and 5 deaths (because proper or preferred drug were not available).
</t>
        </r>
      </text>
    </comment>
    <comment ref="A14" authorId="2" shapeId="0">
      <text>
        <r>
          <rPr>
            <sz val="8"/>
            <color indexed="81"/>
            <rFont val="Tahoma"/>
            <family val="2"/>
          </rPr>
          <t xml:space="preserve">A key bridge which serves as a major transportation artery for both automobiles and light rail is disabled due to recent discovery of a series cracks in the foundational footings. The freeway and light rail line have been closed for an undetermined period of time, with no expected timeline for reopening.   Potential effects of this type of scenario will vary by geography and jurisdiction. 
</t>
        </r>
        <r>
          <rPr>
            <u/>
            <sz val="8"/>
            <color indexed="81"/>
            <rFont val="Tahoma"/>
            <family val="2"/>
          </rPr>
          <t>Impact</t>
        </r>
        <r>
          <rPr>
            <sz val="8"/>
            <color indexed="81"/>
            <rFont val="Tahoma"/>
            <family val="2"/>
          </rPr>
          <t xml:space="preserve">: Within 1 week 2 hospitalizations and approximately 1 death.
</t>
        </r>
      </text>
    </comment>
    <comment ref="A15" authorId="2" shapeId="0">
      <text>
        <r>
          <rPr>
            <sz val="8"/>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8"/>
            <color indexed="81"/>
            <rFont val="Tahoma"/>
            <family val="2"/>
          </rPr>
          <t>Impact:</t>
        </r>
        <r>
          <rPr>
            <sz val="8"/>
            <color indexed="81"/>
            <rFont val="Tahoma"/>
            <family val="2"/>
          </rPr>
          <t xml:space="preserve"> After 7 days, 285 confirmed cases, 130 hospitalizations and 69 deaths.
</t>
        </r>
      </text>
    </comment>
    <comment ref="A16" authorId="2" shapeId="0">
      <text>
        <r>
          <rPr>
            <sz val="8"/>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8"/>
            <color indexed="81"/>
            <rFont val="Tahoma"/>
            <family val="2"/>
          </rPr>
          <t>Impact:</t>
        </r>
        <r>
          <rPr>
            <sz val="8"/>
            <color indexed="81"/>
            <rFont val="Tahoma"/>
            <family val="2"/>
          </rPr>
          <t xml:space="preserve"> After 7 days, 285 confirmed cases, 130 hospitalizations and 69 deaths.
</t>
        </r>
      </text>
    </comment>
  </commentList>
</comments>
</file>

<file path=xl/comments5.xml><?xml version="1.0" encoding="utf-8"?>
<comments xmlns="http://schemas.openxmlformats.org/spreadsheetml/2006/main">
  <authors>
    <author>Whitney Li</author>
  </authors>
  <commentList>
    <comment ref="A4" authorId="0" shapeId="0">
      <text>
        <r>
          <rPr>
            <sz val="9"/>
            <color indexed="81"/>
            <rFont val="Tahoma"/>
            <family val="2"/>
          </rPr>
          <t xml:space="preserve">A gunman rampages through the local community. He first opens fire in his home. He forcibly enters an elementary school and opens fire at others before turning the gun on himself. Casualties include a family member, elementary school students and faculty members. 
</t>
        </r>
        <r>
          <rPr>
            <u/>
            <sz val="9"/>
            <color indexed="81"/>
            <rFont val="Tahoma"/>
            <family val="2"/>
          </rPr>
          <t>Impact:</t>
        </r>
        <r>
          <rPr>
            <sz val="9"/>
            <color indexed="81"/>
            <rFont val="Tahoma"/>
            <family val="2"/>
          </rPr>
          <t xml:space="preserve"> Within 5 minutes, 28 deaths and 2 injuries.  Potential for elevated levels of stress by survivors. </t>
        </r>
        <r>
          <rPr>
            <sz val="9"/>
            <color indexed="81"/>
            <rFont val="Tahoma"/>
            <charset val="1"/>
          </rPr>
          <t xml:space="preserve">
</t>
        </r>
      </text>
    </comment>
    <comment ref="A5" authorId="0" shapeId="0">
      <text>
        <r>
          <rPr>
            <sz val="9"/>
            <color indexed="81"/>
            <rFont val="Tahoma"/>
            <family val="2"/>
          </rPr>
          <t xml:space="preserve">A heavier than usual winter storm creates one of the largest and deepest snow packs in recent decades. The local snow resort has a surge of business, with many skiers venturing into unstable areas. A group of skiers triggers a dry slab avalanche on the east facing cliff overlooking a small town. The group of skiers is immediately engulfed. Within minutes the snow is upon the town, impacting more than half the town.      
</t>
        </r>
        <r>
          <rPr>
            <u/>
            <sz val="9"/>
            <color indexed="81"/>
            <rFont val="Tahoma"/>
            <family val="2"/>
          </rPr>
          <t>Impact:</t>
        </r>
        <r>
          <rPr>
            <sz val="9"/>
            <color indexed="81"/>
            <rFont val="Tahoma"/>
            <family val="2"/>
          </rPr>
          <t xml:space="preserve"> Within 2 days, 62 injuries, 38 hospitalizations, 50 deaths.
</t>
        </r>
      </text>
    </comment>
    <comment ref="A6" authorId="0" shapeId="0">
      <text>
        <r>
          <rPr>
            <sz val="9"/>
            <color indexed="81"/>
            <rFont val="Tahoma"/>
            <family val="2"/>
          </rPr>
          <t xml:space="preserve">Several communities and areas within the county are upset at the outcome of an emotionally charged court case; they retaliate with several days of rampant civil disorder in several of the metropolitan neighborhoods. Over 600 buildings are completely destroyed by fire; 2,325 injuries are reported, including 53 deaths. Nearly 50 private medical and dental offices, along with 45 pharmacies are destroyed. Environmental impact and clean up also has numerous long term societal, economic and health effects.   
</t>
        </r>
        <r>
          <rPr>
            <u/>
            <sz val="9"/>
            <color indexed="81"/>
            <rFont val="Tahoma"/>
            <family val="2"/>
          </rPr>
          <t>Impact:</t>
        </r>
        <r>
          <rPr>
            <sz val="9"/>
            <color indexed="81"/>
            <rFont val="Tahoma"/>
            <family val="2"/>
          </rPr>
          <t xml:space="preserve"> After 2 weeks: 1,200 injuries, 148 hospitalizations, 53 deaths.</t>
        </r>
        <r>
          <rPr>
            <b/>
            <sz val="9"/>
            <color indexed="81"/>
            <rFont val="Tahoma"/>
            <family val="2"/>
          </rPr>
          <t xml:space="preserve"> 
</t>
        </r>
        <r>
          <rPr>
            <sz val="9"/>
            <color indexed="81"/>
            <rFont val="Tahoma"/>
            <family val="2"/>
          </rPr>
          <t xml:space="preserve">
</t>
        </r>
      </text>
    </comment>
    <comment ref="A7" authorId="0" shapeId="0">
      <text>
        <r>
          <rPr>
            <sz val="9"/>
            <color indexed="81"/>
            <rFont val="Tahoma"/>
            <family val="2"/>
          </rPr>
          <t xml:space="preserve">Increasing temperatures are sustained in the county for several consecutive years, with numerous, ongoing health related challenges, including  increased incidence of heat related illnesses, casualties related to extreme weather events (storms, floods, structural collapses, etc.) and increased incidence of vector based diseases. 
</t>
        </r>
        <r>
          <rPr>
            <u/>
            <sz val="9"/>
            <color indexed="81"/>
            <rFont val="Tahoma"/>
            <family val="2"/>
          </rPr>
          <t>Impact:</t>
        </r>
        <r>
          <rPr>
            <sz val="9"/>
            <color indexed="81"/>
            <rFont val="Tahoma"/>
            <family val="2"/>
          </rPr>
          <t xml:space="preserve"> Within 3 months, 10 hospitalizations, 5 deaths. Potential for environmental consequences. 
</t>
        </r>
      </text>
    </comment>
    <comment ref="A8" authorId="0" shapeId="0">
      <text>
        <r>
          <rPr>
            <sz val="9"/>
            <color indexed="81"/>
            <rFont val="Tahoma"/>
            <family val="2"/>
          </rPr>
          <t xml:space="preserve">Persistent storms and run off have caused above normal coastal erosion throughout coastal areas of the county.   Public safety for those in affected areas is potentially compromised.  
</t>
        </r>
        <r>
          <rPr>
            <u/>
            <sz val="9"/>
            <color indexed="81"/>
            <rFont val="Tahoma"/>
            <family val="2"/>
          </rPr>
          <t>Impact:</t>
        </r>
        <r>
          <rPr>
            <sz val="9"/>
            <color indexed="81"/>
            <rFont val="Tahoma"/>
            <family val="2"/>
          </rPr>
          <t xml:space="preserve"> Within 1 week, 3 hospitalizations due to injuries from water activities and approximately 1 death. Potential damage to infrastructure and the environment.
</t>
        </r>
      </text>
    </comment>
    <comment ref="A9" authorId="0" shapeId="0">
      <text>
        <r>
          <rPr>
            <sz val="9"/>
            <color indexed="81"/>
            <rFont val="Tahoma"/>
            <family val="2"/>
          </rPr>
          <t xml:space="preserve">Failure in a 12 year old dam occurs due to internal seepage induced erosion and results inundation of downstream rural community of 6,500. With little over an hour warning, many of the residents are evacuated to higher ground. 
</t>
        </r>
        <r>
          <rPr>
            <u/>
            <sz val="9"/>
            <color indexed="81"/>
            <rFont val="Tahoma"/>
            <family val="2"/>
          </rPr>
          <t>Impact:</t>
        </r>
        <r>
          <rPr>
            <sz val="9"/>
            <color indexed="81"/>
            <rFont val="Tahoma"/>
            <family val="2"/>
          </rPr>
          <t xml:space="preserve"> Within 2 days, 500 individuals report injuries, 180 hospitalizations, and 5 reported deaths. 
</t>
        </r>
      </text>
    </comment>
    <comment ref="A10" authorId="0" shapeId="0">
      <text>
        <r>
          <rPr>
            <sz val="9"/>
            <color indexed="81"/>
            <rFont val="Tahoma"/>
            <family val="2"/>
          </rPr>
          <t xml:space="preserve">Caused in part by strong “La Niña” episodic conditions, the region and state are under persistent drought conditions.   For several consecutive years, the percentage of average precipitation has remained below 70%, with percentage of average runoff below 45% and state reservoirs at just 40% capacity.   As a result of the hot and dry conditions, several large urban and wild land fires occur throughout the region, leading to increased burden of respiratory effects and illness. 
</t>
        </r>
        <r>
          <rPr>
            <u/>
            <sz val="9"/>
            <color indexed="81"/>
            <rFont val="Tahoma"/>
            <family val="2"/>
          </rPr>
          <t>Impact:</t>
        </r>
        <r>
          <rPr>
            <sz val="9"/>
            <color indexed="81"/>
            <rFont val="Tahoma"/>
            <family val="2"/>
          </rPr>
          <t xml:space="preserve"> Within 3 months, 10 hospitalizations, 5 deaths. Potential for long-term environmental consequences.</t>
        </r>
        <r>
          <rPr>
            <b/>
            <sz val="9"/>
            <color indexed="81"/>
            <rFont val="Tahoma"/>
            <family val="2"/>
          </rPr>
          <t xml:space="preserve">
</t>
        </r>
        <r>
          <rPr>
            <sz val="9"/>
            <color indexed="81"/>
            <rFont val="Tahoma"/>
            <family val="2"/>
          </rPr>
          <t xml:space="preserve">
</t>
        </r>
      </text>
    </comment>
    <comment ref="A11" authorId="0" shapeId="0">
      <text>
        <r>
          <rPr>
            <sz val="9"/>
            <color indexed="81"/>
            <rFont val="Tahoma"/>
            <family val="2"/>
          </rPr>
          <t xml:space="preserve">A magnitude 7.8 earthquake (“ShakeOut” like) occurs on the region’s major fault line. Close proximity of fault line to several major urban centers, coupled with area’s geographical features produce high energy shaking (MM Scale VIII or greater) for a sustained period of time over a large swath of the area. Healthcare, transportation, utility and sewage infrastructure systems are severely impacted.    The earthquake kills and injures many people, by causing buildings to collapse, creating falling debris and flying objects, and increasing traffic accidents when drivers lose control of automobiles. Additional deaths and injuries stem from fires that follow the shaking. 
</t>
        </r>
        <r>
          <rPr>
            <u/>
            <sz val="9"/>
            <color indexed="81"/>
            <rFont val="Tahoma"/>
            <family val="2"/>
          </rPr>
          <t>Impact:</t>
        </r>
        <r>
          <rPr>
            <sz val="9"/>
            <color indexed="81"/>
            <rFont val="Tahoma"/>
            <family val="2"/>
          </rPr>
          <t xml:space="preserve"> Within 7 days, 20,000 hospitalizations (750 people with severe injuries that require rapid advanced medical care to survive) and 1,800 deaths. In addition, approximately 20,000 people have injuries that need emergency room care. Severe impact on infrastructure.</t>
        </r>
        <r>
          <rPr>
            <b/>
            <sz val="9"/>
            <color indexed="81"/>
            <rFont val="Tahoma"/>
            <family val="2"/>
          </rPr>
          <t xml:space="preserve">
 </t>
        </r>
        <r>
          <rPr>
            <sz val="9"/>
            <color indexed="81"/>
            <rFont val="Tahoma"/>
            <family val="2"/>
          </rPr>
          <t xml:space="preserve">
</t>
        </r>
      </text>
    </comment>
    <comment ref="A12" authorId="0" shapeId="0">
      <text>
        <r>
          <rPr>
            <sz val="9"/>
            <color indexed="81"/>
            <rFont val="Tahoma"/>
            <family val="2"/>
          </rPr>
          <t xml:space="preserve">A magnitude 6.4 earthquake erupts along a previously unknown fault line, in the heart of a populated suburban valley north of downtown. Healthcare, transportation, utility and sewage infrastructure systems are significantly impacted. There are more than 5,000 injuries and hundreds of buildings and structures are damaged.   
</t>
        </r>
        <r>
          <rPr>
            <u/>
            <sz val="9"/>
            <color indexed="81"/>
            <rFont val="Tahoma"/>
            <family val="2"/>
          </rPr>
          <t>Impact:</t>
        </r>
        <r>
          <rPr>
            <sz val="9"/>
            <color indexed="81"/>
            <rFont val="Tahoma"/>
            <family val="2"/>
          </rPr>
          <t xml:space="preserve"> Within 3 days, 1,500 hospitalizations, 57 deaths. Potential for serious infrastructural damage. 
</t>
        </r>
      </text>
    </comment>
    <comment ref="A13" authorId="0" shapeId="0">
      <text>
        <r>
          <rPr>
            <sz val="9"/>
            <color indexed="81"/>
            <rFont val="Tahoma"/>
            <family val="2"/>
          </rPr>
          <t xml:space="preserve">Expansive soil is a hazard posed by the negative effects of differential water content—caused swelling and shrinking clay materials—which can lead to unstable ground foundations, footings and floor slabs.   Large swaths and areas of expansive soil could potential lead to cracked and damaged foundations and pipelines.   
</t>
        </r>
        <r>
          <rPr>
            <u/>
            <sz val="9"/>
            <color indexed="81"/>
            <rFont val="Tahoma"/>
            <family val="2"/>
          </rPr>
          <t xml:space="preserve">Impact: </t>
        </r>
        <r>
          <rPr>
            <sz val="9"/>
            <color indexed="81"/>
            <rFont val="Tahoma"/>
            <family val="2"/>
          </rPr>
          <t xml:space="preserve">Within 3 days, 3 hospitalizations and 1 death. Potential for damaged infrastructure and buildings. 
</t>
        </r>
      </text>
    </comment>
    <comment ref="A14" authorId="0" shapeId="0">
      <text>
        <r>
          <rPr>
            <sz val="9"/>
            <color indexed="81"/>
            <rFont val="Tahoma"/>
            <family val="2"/>
          </rPr>
          <t xml:space="preserve">Unusual weather patterns of record breaking heat and humidity affect the county for several consecutive days. Extended overuse of utilities overtaxes the utility grid, leading to thousands of homes and businesses without power for as long as five days.   
</t>
        </r>
        <r>
          <rPr>
            <u/>
            <sz val="9"/>
            <color indexed="81"/>
            <rFont val="Tahoma"/>
            <family val="2"/>
          </rPr>
          <t>Impact:</t>
        </r>
        <r>
          <rPr>
            <sz val="9"/>
            <color indexed="81"/>
            <rFont val="Tahoma"/>
            <family val="2"/>
          </rPr>
          <t xml:space="preserve"> At week’s end, 37 hospitalizations and 5 deaths.
</t>
        </r>
      </text>
    </comment>
    <comment ref="A15" authorId="0" shapeId="0">
      <text>
        <r>
          <rPr>
            <sz val="9"/>
            <color indexed="81"/>
            <rFont val="Tahoma"/>
            <family val="2"/>
          </rPr>
          <t xml:space="preserve">A series of large scale fire breaks out in the suburban foothills and valleys. Due to unusually high winds, temperature and dry conditions, the fires proves difficult to control and contain. They burn for 3 days, consuming more than 28,000 acres. Over 2,800 structures, including 2,200 homes and 150 commercial buildings, are destroyed. Because of the size and scope of the fire, fire response resources are severely stretched and limited in their ability to respond to calls for mutual aid. Evacuation of patients is required at two major hospitals, four health care clinics and 3 long-term care (nursing home) facilities that serve the affected areas. 
</t>
        </r>
        <r>
          <rPr>
            <u/>
            <sz val="9"/>
            <color indexed="81"/>
            <rFont val="Tahoma"/>
            <family val="2"/>
          </rPr>
          <t>Impact:</t>
        </r>
        <r>
          <rPr>
            <sz val="9"/>
            <color indexed="81"/>
            <rFont val="Tahoma"/>
            <family val="2"/>
          </rPr>
          <t xml:space="preserve"> 300,000 evacuated, 400 patient transfers; 300 hospitalizations; 25 deaths.
</t>
        </r>
      </text>
    </comment>
    <comment ref="A16" authorId="0" shapeId="0">
      <text>
        <r>
          <rPr>
            <sz val="9"/>
            <color indexed="81"/>
            <rFont val="Tahoma"/>
            <family val="2"/>
          </rPr>
          <t xml:space="preserve">A vigorous low pressure system circulates above the region for several days, unleashing unprecedented amounts of rain. The county’s flood control river and tributary channels are overwhelmed. Numerous homes, businesses and service—including a hospital and several clinics—within the 50 and 100 year flood plains are affected. 
</t>
        </r>
        <r>
          <rPr>
            <u/>
            <sz val="9"/>
            <color indexed="81"/>
            <rFont val="Tahoma"/>
            <family val="2"/>
          </rPr>
          <t>Impact:</t>
        </r>
        <r>
          <rPr>
            <sz val="9"/>
            <color indexed="81"/>
            <rFont val="Tahoma"/>
            <family val="2"/>
          </rPr>
          <t xml:space="preserve"> Within 9 days, 60 hospitalizations, 10 deaths.  Potential for environmental and infrastructural impact.
</t>
        </r>
      </text>
    </comment>
    <comment ref="A17" authorId="0" shapeId="0">
      <text>
        <r>
          <rPr>
            <sz val="9"/>
            <color indexed="81"/>
            <rFont val="Tahoma"/>
            <family val="2"/>
          </rPr>
          <t xml:space="preserve">An unusually powerful storm with rind and hail strikes the area. Numerous traffic accidents and injuries were reported, with several hospitals reporting a spike in emergency room demand during the day of the storm.   
</t>
        </r>
        <r>
          <rPr>
            <u/>
            <sz val="9"/>
            <color indexed="81"/>
            <rFont val="Tahoma"/>
            <family val="2"/>
          </rPr>
          <t>Impact:</t>
        </r>
        <r>
          <rPr>
            <sz val="9"/>
            <color indexed="81"/>
            <rFont val="Tahoma"/>
            <family val="2"/>
          </rPr>
          <t xml:space="preserve"> Within 1 day, 150 injuries, 112 hospitalizations, 1 death.  Potential for damage to buildings, automobiles and infrastructure.</t>
        </r>
      </text>
    </comment>
    <comment ref="A18" authorId="0" shapeId="0">
      <text>
        <r>
          <rPr>
            <sz val="9"/>
            <color indexed="81"/>
            <rFont val="Tahoma"/>
            <family val="2"/>
          </rPr>
          <t xml:space="preserve">A Category 5 hurricane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9"/>
            <color indexed="81"/>
            <rFont val="Tahoma"/>
            <family val="2"/>
          </rPr>
          <t>Impact:</t>
        </r>
        <r>
          <rPr>
            <sz val="9"/>
            <color indexed="81"/>
            <rFont val="Tahoma"/>
            <family val="2"/>
          </rPr>
          <t xml:space="preserve"> 1,000 fatalities; 5,000 hospitalizations; 1 million evacuated; 100,000 homes seriously damaged.
</t>
        </r>
      </text>
    </comment>
    <comment ref="A19" authorId="0" shapeId="0">
      <text>
        <r>
          <rPr>
            <sz val="9"/>
            <color indexed="81"/>
            <rFont val="Tahoma"/>
            <family val="2"/>
          </rPr>
          <t xml:space="preserve">A series of landslides–from a combination of burned ground cover in the fall and unusually heavy winter rain—occurs throughout the suburban hillside and beach communities. The most serious of threats are a 900 and 100 foot section of a neighborhood perched on a seaside cliff, which resulted in numerous homes and several buildings sliding down ravine.   
</t>
        </r>
        <r>
          <rPr>
            <u/>
            <sz val="9"/>
            <color indexed="81"/>
            <rFont val="Tahoma"/>
            <family val="2"/>
          </rPr>
          <t>Impact:</t>
        </r>
        <r>
          <rPr>
            <sz val="9"/>
            <color indexed="81"/>
            <rFont val="Tahoma"/>
            <family val="2"/>
          </rPr>
          <t xml:space="preserve"> Within 2 days, 19 hospitalizations, 8 deaths.  Potential for ongoing environmental and infrastructural impact. </t>
        </r>
        <r>
          <rPr>
            <b/>
            <sz val="9"/>
            <color indexed="81"/>
            <rFont val="Tahoma"/>
            <family val="2"/>
          </rPr>
          <t xml:space="preserve">
</t>
        </r>
      </text>
    </comment>
    <comment ref="A20" authorId="0" shapeId="0">
      <text>
        <r>
          <rPr>
            <sz val="9"/>
            <color indexed="81"/>
            <rFont val="Tahoma"/>
            <family val="2"/>
          </rPr>
          <t xml:space="preserve">A combination of unusually heavy rains and aggressive construction for new water wells have caused land subsidence—the loss of surface elevation (i.e. sinkhole)—in a localized suburban area.   The subsidence causes significant disruption of transportation and utility infrastructure services, with impact to local business and a healthcare facility. 
</t>
        </r>
        <r>
          <rPr>
            <u/>
            <sz val="9"/>
            <color indexed="81"/>
            <rFont val="Tahoma"/>
            <family val="2"/>
          </rPr>
          <t xml:space="preserve">Impact: </t>
        </r>
        <r>
          <rPr>
            <sz val="9"/>
            <color indexed="81"/>
            <rFont val="Tahoma"/>
            <family val="2"/>
          </rPr>
          <t>Within 1 day, 50 hospitalizations and 4 deaths.</t>
        </r>
      </text>
    </comment>
    <comment ref="A21" authorId="0" shapeId="0">
      <text>
        <r>
          <rPr>
            <sz val="9"/>
            <color indexed="81"/>
            <rFont val="Tahoma"/>
            <family val="2"/>
          </rPr>
          <t xml:space="preserve">A large scale emergency occurs in a nearby county, severely impacting the resident population there.   A significant portion of the population is displaced and seeks refuge in the many parks and open spaced areas within the county.   
</t>
        </r>
        <r>
          <rPr>
            <u/>
            <sz val="9"/>
            <color indexed="81"/>
            <rFont val="Tahoma"/>
            <family val="2"/>
          </rPr>
          <t>Impact:</t>
        </r>
        <r>
          <rPr>
            <sz val="9"/>
            <color indexed="81"/>
            <rFont val="Tahoma"/>
            <family val="2"/>
          </rPr>
          <t xml:space="preserve"> Within 2 weeks, multiple localized outbreaks among refugees, 300 hospitalizations and 25 deaths.
</t>
        </r>
      </text>
    </comment>
    <comment ref="A22" authorId="0" shapeId="0">
      <text>
        <r>
          <rPr>
            <sz val="9"/>
            <color indexed="81"/>
            <rFont val="Tahoma"/>
            <family val="2"/>
          </rPr>
          <t xml:space="preserve">An unusually cold and wet winter storm hits the region. Rainfall in excess of 3” in a single day inundates flood control systems and triggers widespread flooding. Cold temperatures lead to low elevation snow levels in mountain areas of county unaccustomed to accumulation of snow. On the coast, heavy rains trigger mudslides as several homes are lost.
</t>
        </r>
        <r>
          <rPr>
            <u/>
            <sz val="9"/>
            <color indexed="81"/>
            <rFont val="Tahoma"/>
            <family val="2"/>
          </rPr>
          <t xml:space="preserve">Impact: </t>
        </r>
        <r>
          <rPr>
            <sz val="9"/>
            <color indexed="81"/>
            <rFont val="Tahoma"/>
            <family val="2"/>
          </rPr>
          <t xml:space="preserve">Within 2 days, 120 injuries, 62 hospitalizations, 23 deaths (most due to automobile accidents). Potential for damage to infrastructure and residential homes.
</t>
        </r>
      </text>
    </comment>
    <comment ref="A23" authorId="0" shapeId="0">
      <text>
        <r>
          <rPr>
            <sz val="9"/>
            <color indexed="81"/>
            <rFont val="Tahoma"/>
            <family val="2"/>
          </rPr>
          <t xml:space="preserve">Storm surge is an abnormal rise in sea level accompanying a hurricane, tropical cyclone or other storm over water. A very complex phenomenon, the maximum potential storm surge for a particular location depends on a number of different factors.    Potential for serious health and medical impacts depending on geographic and topographic factors. 
</t>
        </r>
        <r>
          <rPr>
            <u/>
            <sz val="9"/>
            <color indexed="81"/>
            <rFont val="Tahoma"/>
            <family val="2"/>
          </rPr>
          <t>Impact:</t>
        </r>
        <r>
          <rPr>
            <sz val="9"/>
            <color indexed="81"/>
            <rFont val="Tahoma"/>
            <family val="2"/>
          </rPr>
          <t xml:space="preserve"> 1,500 hospitalizations, 250 fatalities.</t>
        </r>
      </text>
    </comment>
    <comment ref="A24" authorId="0" shapeId="0">
      <text>
        <r>
          <rPr>
            <sz val="9"/>
            <color indexed="81"/>
            <rFont val="Tahoma"/>
            <family val="2"/>
          </rPr>
          <t xml:space="preserve">Fast-moving lightning storm sweeps through the county, inducing several fires and sporadic power outages to wide swaths of communities. Reports of several injuries and some fatalities from lightning strikes in parks and athletic fields. Noticeable, but short-lived surge on some 9-1-1 receiving hospitals in affected areas.  
</t>
        </r>
        <r>
          <rPr>
            <u/>
            <sz val="9"/>
            <color indexed="81"/>
            <rFont val="Tahoma"/>
            <family val="2"/>
          </rPr>
          <t>Impact:</t>
        </r>
        <r>
          <rPr>
            <sz val="9"/>
            <color indexed="81"/>
            <rFont val="Tahoma"/>
            <family val="2"/>
          </rPr>
          <t xml:space="preserve"> Within 1 day, 18 hospitalizations and 4 deaths.
</t>
        </r>
      </text>
    </comment>
    <comment ref="A25" authorId="0" shapeId="0">
      <text>
        <r>
          <rPr>
            <sz val="9"/>
            <color indexed="81"/>
            <rFont val="Tahoma"/>
            <family val="2"/>
          </rPr>
          <t xml:space="preserve">Unusual meteorological events trigger a series of serious night-time tornado strikes in the heart of the suburban valley north of the city. Emergency alert broadcasts provide very little warning. Collectively, the storms destroy more than three hundred structures, the majority of which are homes. In the hours following the storm, the local hospitals are inundated by ambulatory patients seeking care. 
</t>
        </r>
        <r>
          <rPr>
            <u/>
            <sz val="9"/>
            <color indexed="81"/>
            <rFont val="Tahoma"/>
            <family val="2"/>
          </rPr>
          <t>Impact:</t>
        </r>
        <r>
          <rPr>
            <sz val="9"/>
            <color indexed="81"/>
            <rFont val="Tahoma"/>
            <family val="2"/>
          </rPr>
          <t xml:space="preserve"> Within 2 days, over a thousand injured with 862 hospitalizations and 100 deaths.
</t>
        </r>
      </text>
    </comment>
    <comment ref="A26" authorId="0" shapeId="0">
      <text>
        <r>
          <rPr>
            <sz val="9"/>
            <color indexed="81"/>
            <rFont val="Tahoma"/>
            <family val="2"/>
          </rPr>
          <t xml:space="preserve">A Category 5 tropical storm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9"/>
            <color indexed="81"/>
            <rFont val="Tahoma"/>
            <family val="2"/>
          </rPr>
          <t>Impact:</t>
        </r>
        <r>
          <rPr>
            <sz val="9"/>
            <color indexed="81"/>
            <rFont val="Tahoma"/>
            <family val="2"/>
          </rPr>
          <t xml:space="preserve"> 1,000 fatalities; 5,000 hospitalizations; 1 million evacuated; 100,000 homes seriously damaged.</t>
        </r>
      </text>
    </comment>
    <comment ref="A27" authorId="0" shapeId="0">
      <text>
        <r>
          <rPr>
            <sz val="9"/>
            <color indexed="81"/>
            <rFont val="Tahoma"/>
            <family val="2"/>
          </rPr>
          <t xml:space="preserve">An earthquake occurs on a previously unidentified fault line several miles off the coast. The earthquake triggers a tsunami, which produces a series of wave oscillations that occur for several hours, with moderate peak wave heights of approximately 7-10 feet.   The harbor and port are at greatest risk and sustain some reports of injuries and physical damage. Geographical and prevailing fault type features inhibit large scale impact in Southern California.     
</t>
        </r>
        <r>
          <rPr>
            <u/>
            <sz val="9"/>
            <color indexed="81"/>
            <rFont val="Tahoma"/>
            <family val="2"/>
          </rPr>
          <t>Impact:</t>
        </r>
        <r>
          <rPr>
            <sz val="9"/>
            <color indexed="81"/>
            <rFont val="Tahoma"/>
            <family val="2"/>
          </rPr>
          <t xml:space="preserve"> Within 1 day, 15 hospitalizations and 1 death. Potential for some infrastructure damage.
</t>
        </r>
      </text>
    </comment>
    <comment ref="A28" authorId="0" shapeId="0">
      <text>
        <r>
          <rPr>
            <sz val="9"/>
            <color indexed="81"/>
            <rFont val="Tahoma"/>
            <family val="2"/>
          </rPr>
          <t xml:space="preserve">A volcano several hundred miles to the north of the area, which has been spewing CO2 for several years, erupts with relatively little warning.   The release produces an enormous pyroclastic cloud of ash into the atmosphere, and, due to on shore air flow, affects the region. For several days, the air quality is significantly degraded, which produces an excess burden of inhalational symptoms and challenges throughout the county.      
</t>
        </r>
        <r>
          <rPr>
            <u/>
            <sz val="9"/>
            <color indexed="81"/>
            <rFont val="Tahoma"/>
            <family val="2"/>
          </rPr>
          <t>Impact:</t>
        </r>
        <r>
          <rPr>
            <sz val="9"/>
            <color indexed="81"/>
            <rFont val="Tahoma"/>
            <family val="2"/>
          </rPr>
          <t xml:space="preserve"> Within 1 week, 104 hospitalizations and 57 deaths due to thermal burns and asphyxiation from inhaling volcanic ash.</t>
        </r>
      </text>
    </comment>
    <comment ref="A29" authorId="0" shapeId="0">
      <text>
        <r>
          <rPr>
            <sz val="9"/>
            <color indexed="81"/>
            <rFont val="Tahoma"/>
            <family val="2"/>
          </rPr>
          <t xml:space="preserve">A large scale wildfire breaks out in a dry part of the county. The fire proves extremely difficult to control and threatens numerous communities and buildings. The fire burns for nearly a week and consumes more than 8,300 acres before it is contained. Because of the size of the affected area, fire response resources are severely taxed. Numerous homes are destroyed. 
</t>
        </r>
        <r>
          <rPr>
            <u/>
            <sz val="9"/>
            <color indexed="81"/>
            <rFont val="Tahoma"/>
            <family val="2"/>
          </rPr>
          <t>Impact:</t>
        </r>
        <r>
          <rPr>
            <sz val="9"/>
            <color indexed="81"/>
            <rFont val="Tahoma"/>
            <family val="2"/>
          </rPr>
          <t xml:space="preserve"> Within 1 week, 22 injuries, including 8 hospitalizations, and 19 deaths. Potential for elevated levels of stress among some, including the injured and those who experienced property damage. 
</t>
        </r>
      </text>
    </comment>
    <comment ref="A30" authorId="0" shapeId="0">
      <text>
        <r>
          <rPr>
            <sz val="9"/>
            <color indexed="81"/>
            <rFont val="Tahoma"/>
            <family val="2"/>
          </rPr>
          <t xml:space="preserve">Sustained hurricane force winds of 100 mph blast through the San Gabriel Valley, damaging buildings, downing trees and knocking out power for over 350,000 people across the region. A range of health complications occur including falls due to power outages, heart attacks and injuries from fallen trees and fires caused by downed power lines. 
</t>
        </r>
        <r>
          <rPr>
            <u/>
            <sz val="9"/>
            <color indexed="81"/>
            <rFont val="Tahoma"/>
            <family val="2"/>
          </rPr>
          <t xml:space="preserve">Impact: </t>
        </r>
        <r>
          <rPr>
            <sz val="9"/>
            <color indexed="81"/>
            <rFont val="Tahoma"/>
            <family val="2"/>
          </rPr>
          <t xml:space="preserve">Within 5 days, 12 hospitalizations and 1 death. Potential for moderate damage to infrastructure.
</t>
        </r>
      </text>
    </comment>
    <comment ref="A31" authorId="0" shapeId="0">
      <text>
        <r>
          <rPr>
            <sz val="9"/>
            <color indexed="81"/>
            <rFont val="Tahoma"/>
            <family val="2"/>
          </rPr>
          <t xml:space="preserve">Bacillus anthracis is released, undetected, with modest efficiency in a densely populated urban city with a significant commuter workforce. Approximately 330,000 individuals are exposed from release and seasonal winds.   Incubation period: 1-7 days (up to 48 days), most cases within 48 hours.   Rapid distribution of medical countermeasures is required for treatment and mass prophylaxis. 
</t>
        </r>
        <r>
          <rPr>
            <u/>
            <sz val="9"/>
            <color indexed="81"/>
            <rFont val="Tahoma"/>
            <family val="2"/>
          </rPr>
          <t>Impact:</t>
        </r>
        <r>
          <rPr>
            <sz val="9"/>
            <color indexed="81"/>
            <rFont val="Tahoma"/>
            <family val="2"/>
          </rPr>
          <t xml:space="preserve"> Within 48 hours, 20,000 cases, 17,000 hospitalizations  5,000 deaths (nearly 100% case-fatality for untreated). Potential for long-term environmental contamination.
</t>
        </r>
      </text>
    </comment>
    <comment ref="A32" authorId="0" shapeId="0">
      <text>
        <r>
          <rPr>
            <sz val="9"/>
            <color indexed="81"/>
            <rFont val="Tahoma"/>
            <family val="2"/>
          </rPr>
          <t xml:space="preserve">A terrorist group has successfully infiltrated a high volume meat processing facility with direct distribution to local markets and fast food restaurants. E. coli 0157 is introduced into batches of ground beef. Within days, local hospitals begin seeing young children and older adults with severe illness. Over next 3 weeks, new cases continue to present throughout the area. 
</t>
        </r>
        <r>
          <rPr>
            <u/>
            <sz val="9"/>
            <color indexed="81"/>
            <rFont val="Tahoma"/>
            <family val="2"/>
          </rPr>
          <t>Impact:</t>
        </r>
        <r>
          <rPr>
            <sz val="9"/>
            <color indexed="81"/>
            <rFont val="Tahoma"/>
            <family val="2"/>
          </rPr>
          <t xml:space="preserve"> Within 10 days, 600 cases, 100 hospitalizations (25 hemolytic uremic syndrome cases requiring ICU), and 3 deaths.</t>
        </r>
      </text>
    </comment>
    <comment ref="A33" authorId="0" shapeId="0">
      <text>
        <r>
          <rPr>
            <sz val="9"/>
            <color indexed="81"/>
            <rFont val="Tahoma"/>
            <family val="2"/>
          </rPr>
          <t xml:space="preserve">The Israeli Film Festival is being held in the city.There is a large opening night gala hosted by the Israeli embassy that 500 people attend. Within 12 hours of the event, many attendees go to local hospitals with blurred vision, difficulty swallowing, and descending paralysis. An ED doctor suspects Clostridium botulinum intoxication and notifies the health department. Symptomatic individuals continue to seek medical care over the next several days.  The nature of the event suggests a possible terrorist attack. The health department and FBI investigate through interviews and testing of event catering facilities. 
</t>
        </r>
        <r>
          <rPr>
            <u/>
            <sz val="9"/>
            <color indexed="81"/>
            <rFont val="Tahoma"/>
            <family val="2"/>
          </rPr>
          <t>Impact:</t>
        </r>
        <r>
          <rPr>
            <sz val="9"/>
            <color indexed="81"/>
            <rFont val="Tahoma"/>
            <family val="2"/>
          </rPr>
          <t xml:space="preserve"> Within 24 hours, 50 cases, 45 hospitalizations (10 intensive care), and 5 deaths. Until the source is identified, there is potential for additional hospitalizations and deaths.</t>
        </r>
      </text>
    </comment>
    <comment ref="A34" authorId="0" shapeId="0">
      <text>
        <r>
          <rPr>
            <sz val="9"/>
            <color indexed="81"/>
            <rFont val="Tahoma"/>
            <family val="2"/>
          </rPr>
          <t xml:space="preserve">A 15 year-old refugee from Burma arrives in the area after a flight from Kuala Lumpur with a fever and rash. On arrival, the child’s family and other refugees are bused to a local motel. The next morning, they attend a welcome party at a local temple with 500 guests. Declining vaccination rates have decreased the community immunity threshold for measles below the 94% level necessary to maintain herd immunity.  Suspect measles is reported to the health department by two separate pediatricians in twelve month and nineteen month old children who were also on the flight. A case is also reported in a 25-year old immigration agent. Subsequent outbreaks of measles are reported in the jurisdiction.
</t>
        </r>
        <r>
          <rPr>
            <u/>
            <sz val="9"/>
            <color indexed="81"/>
            <rFont val="Tahoma"/>
            <family val="2"/>
          </rPr>
          <t>Impact:</t>
        </r>
        <r>
          <rPr>
            <sz val="9"/>
            <color indexed="81"/>
            <rFont val="Tahoma"/>
            <family val="2"/>
          </rPr>
          <t xml:space="preserve"> Within two weeks, 24 cases (61% of which are younger than 20 years old) , 8 hospitalizations, and 1 death.</t>
        </r>
      </text>
    </comment>
    <comment ref="A35" authorId="0" shapeId="0">
      <text>
        <r>
          <rPr>
            <sz val="9"/>
            <color indexed="81"/>
            <rFont val="Tahoma"/>
            <family val="2"/>
          </rPr>
          <t xml:space="preserve">Emergence and global spread of novel, SARS-like, febrile disease. Early epidemiology indicates high rates of spread via droplet transmission.  No viable vaccine candidate expected for minimum of 12 months. Local surveillance systems have detected influenza like illness signals at several hospitals in the community. 
</t>
        </r>
        <r>
          <rPr>
            <u/>
            <sz val="9"/>
            <color indexed="81"/>
            <rFont val="Tahoma"/>
            <family val="2"/>
          </rPr>
          <t>Impact:</t>
        </r>
        <r>
          <rPr>
            <sz val="9"/>
            <color indexed="81"/>
            <rFont val="Tahoma"/>
            <family val="2"/>
          </rPr>
          <t xml:space="preserve"> After 6 months, 25,000 cases, 3,000 hospitalizations; 2,300 deaths.
</t>
        </r>
      </text>
    </comment>
    <comment ref="A36" authorId="0" shapeId="0">
      <text>
        <r>
          <rPr>
            <sz val="9"/>
            <color indexed="81"/>
            <rFont val="Tahoma"/>
            <family val="2"/>
          </rPr>
          <t xml:space="preserve">A large food production facility is unknowingly contaminated with E. coli 0157. The facility produces and provides bagged salad products to nearly all the local schools and university facilities in the area, potentially exposing many thousands of children to the bacteria. Within days syndromic surveillance detects gastro-intestinal signals at numerous hospitals throughout the region, primarily amongst children and young adults; the surge of cases continues for several days. 67% of individuals who present at the hospital are admitted, with higher rates among those individuals with suppressed immune systems.     
</t>
        </r>
        <r>
          <rPr>
            <u/>
            <sz val="9"/>
            <color indexed="81"/>
            <rFont val="Tahoma"/>
            <family val="2"/>
          </rPr>
          <t>Impact:</t>
        </r>
        <r>
          <rPr>
            <sz val="9"/>
            <color indexed="81"/>
            <rFont val="Tahoma"/>
            <family val="2"/>
          </rPr>
          <t xml:space="preserve"> Within 1 month, 2,120 cases, 640 hospitalizations, 16 deaths.</t>
        </r>
        <r>
          <rPr>
            <b/>
            <sz val="9"/>
            <color indexed="81"/>
            <rFont val="Tahoma"/>
            <family val="2"/>
          </rPr>
          <t xml:space="preserve">
</t>
        </r>
      </text>
    </comment>
    <comment ref="A37" authorId="0" shapeId="0">
      <text>
        <r>
          <rPr>
            <sz val="9"/>
            <color indexed="81"/>
            <rFont val="Tahoma"/>
            <family val="2"/>
          </rPr>
          <t xml:space="preserve">An anti-government group, successfully and covertly distributes salmonella enterica (salmonella) throughout the community via contaminated food and condiments at nearly two dozen popular Mexican-food restaurants.   Syndromic surveillance detects gastro-intestinal signals at numerous hospitals throughout the region. Surge of cases continues for several days, with high rates of hospitalization and mortality among frail, elderly and immuno-suppressed.   
</t>
        </r>
        <r>
          <rPr>
            <u/>
            <sz val="9"/>
            <color indexed="81"/>
            <rFont val="Tahoma"/>
            <family val="2"/>
          </rPr>
          <t>Impact:</t>
        </r>
        <r>
          <rPr>
            <sz val="9"/>
            <color indexed="81"/>
            <rFont val="Tahoma"/>
            <family val="2"/>
          </rPr>
          <t xml:space="preserve"> 3,000 cases, 840 hospitalizations and 15 deaths.</t>
        </r>
      </text>
    </comment>
    <comment ref="A38" authorId="0" shapeId="0">
      <text>
        <r>
          <rPr>
            <sz val="9"/>
            <color indexed="81"/>
            <rFont val="Tahoma"/>
            <family val="2"/>
          </rPr>
          <t xml:space="preserve">An intentional release of Cryptosporidium has been confirmed at a major water utility plant that provides water to a large segment of the county.  Potential for numerous affected individuals: illness, hospitalizations and mortality, depending on the extent of the contamination.
</t>
        </r>
        <r>
          <rPr>
            <u/>
            <sz val="9"/>
            <color indexed="81"/>
            <rFont val="Tahoma"/>
            <family val="2"/>
          </rPr>
          <t>Impact:</t>
        </r>
        <r>
          <rPr>
            <sz val="9"/>
            <color indexed="81"/>
            <rFont val="Tahoma"/>
            <family val="2"/>
          </rPr>
          <t xml:space="preserve"> Within 5 days, 200,000 cases, 2,000 hospitalizations, 270 deaths (susceptible populations most at risk). </t>
        </r>
      </text>
    </comment>
    <comment ref="A39" authorId="0" shapeId="0">
      <text>
        <r>
          <rPr>
            <sz val="9"/>
            <color indexed="81"/>
            <rFont val="Tahoma"/>
            <family val="2"/>
          </rPr>
          <t xml:space="preserve">Emergence and global spread of novel influenza strain with high transmission and virulence. 30% illness attack rate; 2% case fatality rate, higher among children and elderly. Significant and sustained surge on healthcare delivery systems. Multiple waves of disease present over year long duration of pandemic. Efficacious vaccine unavailable until 6 months after initial outbreak.
Impact: Within 6 months, 3,600,000 cases, 396,000 hospitalizations, 76,120 deaths. 
</t>
        </r>
      </text>
    </comment>
    <comment ref="A40" authorId="0" shapeId="0">
      <text>
        <r>
          <rPr>
            <sz val="9"/>
            <color indexed="81"/>
            <rFont val="Tahoma"/>
            <family val="2"/>
          </rPr>
          <t>Y. pestis, the causative agent of plague, is disseminated via an agricultural sprayer while driving through a densely populated urban city.   Short incubation period (1-4 days), coupled with domestic and foreign travel leads to rapid dissemination of disease. Fatality rate of pneumonic plague is high, with real potential for secondary spread.   A variety of public health interventions are implemented, including: quarantine and isolation and rapid distribution of medical countermeasures, both for treatment and prophylaxis. 
Impact: Within 5 days, 150,000 cases, 100,000 hospitalizations, 16,000 deaths  (Case fatality rate for untreated pneumonic plague approaches 100%).</t>
        </r>
      </text>
    </comment>
    <comment ref="A41" authorId="0" shapeId="0">
      <text>
        <r>
          <rPr>
            <sz val="9"/>
            <color indexed="81"/>
            <rFont val="Tahoma"/>
            <family val="2"/>
          </rPr>
          <t xml:space="preserve">Variola major is released, undetected, at a major political event in the downtown area. 18 days after the release, several individuals present at local hospitals with severe fever, abdominal cramps and backache; samples from two of these individuals are sent to local public health laboratory. At day 20, laboratory tests confirm presence of smallpox virus; onset of hospital surge by individuals with similar complaints begins.   Variable periods of contagiousness and waning immunity in older individuals leads to multi-wave smallpox epidemic occurs over following 12-15 weeks. Immediate mass vaccination campaign is required.   Case fatality rate approaches 30%   
</t>
        </r>
        <r>
          <rPr>
            <u/>
            <sz val="9"/>
            <color indexed="81"/>
            <rFont val="Tahoma"/>
            <family val="2"/>
          </rPr>
          <t>Impact:</t>
        </r>
        <r>
          <rPr>
            <sz val="9"/>
            <color indexed="81"/>
            <rFont val="Tahoma"/>
            <family val="2"/>
          </rPr>
          <t xml:space="preserve"> After 6 months, 1,300,000 cases, 650,000 hospitalizations and 390,000 deaths.
</t>
        </r>
      </text>
    </comment>
    <comment ref="A42" authorId="0" shapeId="0">
      <text>
        <r>
          <rPr>
            <sz val="9"/>
            <color indexed="81"/>
            <rFont val="Tahoma"/>
            <family val="2"/>
          </rPr>
          <t xml:space="preserve">An undiagnosed large scale tularemia epizootic among local rabbit populations leads to transmission of inhalational tularemia to humans.   Syndromic surveillance systems detect increase in numbers of individuals presenting with influenza-like illnesses.   Several thousand individuals exposed, with children under 9 and adults over 75 at greatest risk.   Community wide mass prophylaxis response will be needed to reduce illness and mortality. 
</t>
        </r>
        <r>
          <rPr>
            <u/>
            <sz val="9"/>
            <color indexed="81"/>
            <rFont val="Tahoma"/>
            <family val="2"/>
          </rPr>
          <t>Impact:</t>
        </r>
        <r>
          <rPr>
            <sz val="9"/>
            <color indexed="81"/>
            <rFont val="Tahoma"/>
            <family val="2"/>
          </rPr>
          <t xml:space="preserve"> Within 2 weeks, 600 cases, 312 hospitalizations, 42 deaths.</t>
        </r>
        <r>
          <rPr>
            <b/>
            <sz val="9"/>
            <color indexed="81"/>
            <rFont val="Tahoma"/>
            <family val="2"/>
          </rPr>
          <t xml:space="preserve">
</t>
        </r>
        <r>
          <rPr>
            <sz val="9"/>
            <color indexed="81"/>
            <rFont val="Tahoma"/>
            <family val="2"/>
          </rPr>
          <t xml:space="preserve">
</t>
        </r>
      </text>
    </comment>
    <comment ref="A43" authorId="0" shapeId="0">
      <text>
        <r>
          <rPr>
            <sz val="9"/>
            <color indexed="81"/>
            <rFont val="Tahoma"/>
            <family val="2"/>
          </rPr>
          <t xml:space="preserve">Hot weather and stagnant pools of water are the perfect breeding conditions for mosquitoes, which can carry the West Nile Virus (WNV). About 1 in 15 people infected with WNV will develop severe illness including high fever, headache, muscle weakness, vision loss, numbness and paralysis. 20 percent of people infected will develop milder symptoms. Symptoms of WNV appear within 3 to 12 days after infection. 
</t>
        </r>
        <r>
          <rPr>
            <u/>
            <sz val="9"/>
            <color indexed="81"/>
            <rFont val="Tahoma"/>
            <family val="2"/>
          </rPr>
          <t>Impact:</t>
        </r>
        <r>
          <rPr>
            <sz val="9"/>
            <color indexed="81"/>
            <rFont val="Tahoma"/>
            <family val="2"/>
          </rPr>
          <t xml:space="preserve"> Within 4 months, 78 cases, 15 hospitalizations, 2 deaths.
</t>
        </r>
      </text>
    </comment>
    <comment ref="A44" authorId="0" shapeId="0">
      <text>
        <r>
          <rPr>
            <sz val="9"/>
            <color indexed="81"/>
            <rFont val="Tahoma"/>
            <family val="2"/>
          </rPr>
          <t xml:space="preserve">Agent Yellow—a liquid mixture of the blister agents sulfur Mustard and Lewisite—is dispersed over a large outdoor athletic event. Individuals who breathe this mixture may experience damage to the respiratory system. Contact with the skin or eye can result in serious burns; high level exposure can be fatal. The stadium is immediately evacuated, resulting in some spread of contaminated material. The agent directly contaminates the stadium and the immediate surrounding area, and generates a downwind vapor hazard. 
</t>
        </r>
        <r>
          <rPr>
            <u/>
            <sz val="9"/>
            <color indexed="81"/>
            <rFont val="Tahoma"/>
            <family val="2"/>
          </rPr>
          <t>Impact:</t>
        </r>
        <r>
          <rPr>
            <sz val="9"/>
            <color indexed="81"/>
            <rFont val="Tahoma"/>
            <family val="2"/>
          </rPr>
          <t xml:space="preserve"> 120,000 injured, 70,000 hospitalizations to treat chemical and inhalational burns, arsenic poisoning and evacuation related injuries. 150 total deaths.  Potential for significant environmental clean-up and remediation.
</t>
        </r>
      </text>
    </comment>
    <comment ref="A45" authorId="0" shapeId="0">
      <text>
        <r>
          <rPr>
            <sz val="9"/>
            <color indexed="81"/>
            <rFont val="Tahoma"/>
            <family val="2"/>
          </rPr>
          <t xml:space="preserve">An accidental release occurs at a modest industrial manufacturing factory located in a local business park. The factory uses several basic though caustic chemicals in their production. The release causes several casualties, some of which require treatment at local hospital.   
</t>
        </r>
        <r>
          <rPr>
            <u/>
            <sz val="9"/>
            <color indexed="81"/>
            <rFont val="Tahoma"/>
            <family val="2"/>
          </rPr>
          <t>Impact:</t>
        </r>
        <r>
          <rPr>
            <sz val="9"/>
            <color indexed="81"/>
            <rFont val="Tahoma"/>
            <family val="2"/>
          </rPr>
          <t xml:space="preserve"> Within 1 day, 6 hospitalizations and 1 death.
</t>
        </r>
      </text>
    </comment>
    <comment ref="A46" authorId="0" shapeId="0">
      <text>
        <r>
          <rPr>
            <sz val="9"/>
            <color indexed="81"/>
            <rFont val="Tahoma"/>
            <family val="2"/>
          </rPr>
          <t xml:space="preserve">A series of explosive blasts occur at a major petro-chemical industrial plant, located in close proximity to residential neighborhoods. Casualties occur onsite due to explosive blast and fragmentation, fire, and vapor/liquid exposure to toxic industrial chemicals. Downwind casualties occur due to vapor exposure. Approximately 10,000 individuals evacuated; 1,000 seek shelter in safe areas, 25,000 instructed to temporarily shelter-in-place as plume moves across region. 100,000 self-evacuate out of region. 
</t>
        </r>
        <r>
          <rPr>
            <u/>
            <sz val="9"/>
            <color indexed="81"/>
            <rFont val="Tahoma"/>
            <family val="2"/>
          </rPr>
          <t>Impact:</t>
        </r>
        <r>
          <rPr>
            <sz val="9"/>
            <color indexed="81"/>
            <rFont val="Tahoma"/>
            <family val="2"/>
          </rPr>
          <t xml:space="preserve"> 1,000 injured, 700 hospitalizations and 250 deaths. </t>
        </r>
        <r>
          <rPr>
            <b/>
            <sz val="9"/>
            <color indexed="81"/>
            <rFont val="Tahoma"/>
            <family val="2"/>
          </rPr>
          <t xml:space="preserve">
</t>
        </r>
      </text>
    </comment>
    <comment ref="A47" authorId="0" shapeId="0">
      <text>
        <r>
          <rPr>
            <sz val="9"/>
            <color indexed="81"/>
            <rFont val="Tahoma"/>
            <family val="2"/>
          </rPr>
          <t xml:space="preserve">A northbound passenger train (one locomotive, 3 passenger cars), carrying 250 passengers collides with a southbound Union Pacific Railroad freight train: 2 locomotives, 30 cars, 2 carrying pressurized chlorine gas.   Several cars from both trains are derailed, including one chlorine tanker which is compromised and leaking.  
</t>
        </r>
        <r>
          <rPr>
            <u/>
            <sz val="9"/>
            <color indexed="81"/>
            <rFont val="Tahoma"/>
            <family val="2"/>
          </rPr>
          <t>Impact:</t>
        </r>
        <r>
          <rPr>
            <sz val="9"/>
            <color indexed="81"/>
            <rFont val="Tahoma"/>
            <family val="2"/>
          </rPr>
          <t xml:space="preserve"> 180 injured in crash, 102 transferred to hospitals; 75 deaths (45 from crash, 30 from chlorine exposure).
</t>
        </r>
      </text>
    </comment>
    <comment ref="A48" authorId="0" shapeId="0">
      <text>
        <r>
          <rPr>
            <sz val="9"/>
            <color indexed="81"/>
            <rFont val="Tahoma"/>
            <family val="2"/>
          </rPr>
          <t xml:space="preserve">Sarin, a potent, clear, colorless and tasteless nerve agent, is released into the ventilation systems of a major commercial office building—via several spray dissemination devices—in the downtown area. The agent kills 95% of the approximately 4,000 individuals in the office building, and kills or sickens many of the first responders. In addition, some of the agent exits through rooftop ventilation stacks, creating a downwind hazard.
</t>
        </r>
        <r>
          <rPr>
            <u/>
            <sz val="9"/>
            <color indexed="81"/>
            <rFont val="Tahoma"/>
            <family val="2"/>
          </rPr>
          <t>Impact:</t>
        </r>
        <r>
          <rPr>
            <sz val="9"/>
            <color indexed="81"/>
            <rFont val="Tahoma"/>
            <family val="2"/>
          </rPr>
          <t xml:space="preserve"> 500 injuries, 350 hospitalizations, 3,800 deaths. The building and immediate surroundings will be require decontamination.   </t>
        </r>
        <r>
          <rPr>
            <b/>
            <sz val="9"/>
            <color indexed="81"/>
            <rFont val="Tahoma"/>
            <family val="2"/>
          </rPr>
          <t xml:space="preserve">
</t>
        </r>
        <r>
          <rPr>
            <sz val="9"/>
            <color indexed="81"/>
            <rFont val="Tahoma"/>
            <family val="2"/>
          </rPr>
          <t xml:space="preserve">
</t>
        </r>
      </text>
    </comment>
    <comment ref="A49" authorId="0" shapeId="0">
      <text>
        <r>
          <rPr>
            <sz val="9"/>
            <color indexed="81"/>
            <rFont val="Tahoma"/>
            <family val="2"/>
          </rPr>
          <t xml:space="preserve">A nuclear bomb (fission-fusion) is detonated downtown. Severe loss of life and infrastructure within 2 mile blast radius. Moderate damage and loss of life in other affected areas.   Explosion will release 10,000 times more radiation than a large dirty bomb.   Blast, thermal, and radiation injuries in combination will result in worse prognoses for patients than only sustaining one independent injury.  
</t>
        </r>
        <r>
          <rPr>
            <u/>
            <sz val="9"/>
            <color indexed="81"/>
            <rFont val="Tahoma"/>
            <family val="2"/>
          </rPr>
          <t>Impact:</t>
        </r>
        <r>
          <rPr>
            <sz val="9"/>
            <color indexed="81"/>
            <rFont val="Tahoma"/>
            <family val="2"/>
          </rPr>
          <t xml:space="preserve"> 500,000 injured, 300,000 require hospital level treatment. 61,680 deaths.  Significant long term environmental impact.</t>
        </r>
        <r>
          <rPr>
            <b/>
            <sz val="9"/>
            <color indexed="81"/>
            <rFont val="Tahoma"/>
            <family val="2"/>
          </rPr>
          <t xml:space="preserve">
</t>
        </r>
        <r>
          <rPr>
            <sz val="9"/>
            <color indexed="81"/>
            <rFont val="Tahoma"/>
            <family val="2"/>
          </rPr>
          <t xml:space="preserve">
</t>
        </r>
      </text>
    </comment>
    <comment ref="A50" authorId="0" shapeId="0">
      <text>
        <r>
          <rPr>
            <sz val="9"/>
            <color indexed="81"/>
            <rFont val="Tahoma"/>
            <family val="2"/>
          </rPr>
          <t xml:space="preserve">An accident occurs at a nuclear power plant less than 100 miles from downtown. The cooling systems for two of the plants four cores are disabled and the cores experience full meltdown. Efforts to cool the cores have failed.   A build up of radioactive infused steam cause several large explosions, resulting in dispersal and release of radiological contaminants into the surrounding region and atmosphere.   Evacuation order given for all individuals within 10 mile radius of the plan.  Approximately 300,000 individuals live within 10 mile evacuation zone. Numerous healthcare facilities potentially affected. 
</t>
        </r>
        <r>
          <rPr>
            <u/>
            <sz val="9"/>
            <color indexed="81"/>
            <rFont val="Tahoma"/>
            <family val="2"/>
          </rPr>
          <t>Impact:</t>
        </r>
        <r>
          <rPr>
            <sz val="9"/>
            <color indexed="81"/>
            <rFont val="Tahoma"/>
            <family val="2"/>
          </rPr>
          <t xml:space="preserve"> At power plant, 25 reported injuries; 7 require hospitalization; 2 deaths. No immediately reported injuries and/or deaths reported in the community.</t>
        </r>
      </text>
    </comment>
    <comment ref="A51" authorId="0" shapeId="0">
      <text>
        <r>
          <rPr>
            <sz val="9"/>
            <color indexed="81"/>
            <rFont val="Tahoma"/>
            <family val="2"/>
          </rPr>
          <t xml:space="preserve">A Radiological Dispersal Device (RDD or “dirty bomb”) — composed primarily of Cesium-137—is detonated in the downtown region of a major urban center. Radiation exposure causes skin damage similar to burns deep within the body. The contaminated region covers approximately thirty-six blocks, including the business district, residential row houses, crowded shopping areas, and a high school. 
</t>
        </r>
        <r>
          <rPr>
            <u/>
            <sz val="9"/>
            <color indexed="81"/>
            <rFont val="Tahoma"/>
            <family val="2"/>
          </rPr>
          <t>Impact:</t>
        </r>
        <r>
          <rPr>
            <sz val="9"/>
            <color indexed="81"/>
            <rFont val="Tahoma"/>
            <family val="2"/>
          </rPr>
          <t xml:space="preserve"> 20,000 injuries; over 1,000 hospitalizations; 270 deaths. Significant disruption to economic and infrastructure resources. 
</t>
        </r>
      </text>
    </comment>
    <comment ref="A52" authorId="0" shapeId="0">
      <text>
        <r>
          <rPr>
            <sz val="9"/>
            <color indexed="81"/>
            <rFont val="Tahoma"/>
            <family val="2"/>
          </rPr>
          <t xml:space="preserve">An explosion occurs at a cancer treatment hospital located in a populated area of the county. Strong gusts of wind deposit the fallout up to 1 mile downwind from the hospital.   Hospital is disabled for extended period of time. 
</t>
        </r>
        <r>
          <rPr>
            <u/>
            <sz val="9"/>
            <color indexed="81"/>
            <rFont val="Tahoma"/>
            <family val="2"/>
          </rPr>
          <t>Impact:</t>
        </r>
        <r>
          <rPr>
            <sz val="9"/>
            <color indexed="81"/>
            <rFont val="Tahoma"/>
            <family val="2"/>
          </rPr>
          <t xml:space="preserve"> Within 2 days, 10 hospitalizations due to radiation poisoning and 3 deaths. Nearly 2000 residents in the area who were exposed to radioactive materials.  </t>
        </r>
        <r>
          <rPr>
            <b/>
            <sz val="9"/>
            <color indexed="81"/>
            <rFont val="Tahoma"/>
            <family val="2"/>
          </rPr>
          <t xml:space="preserve"> 
</t>
        </r>
        <r>
          <rPr>
            <sz val="9"/>
            <color indexed="81"/>
            <rFont val="Tahoma"/>
            <family val="2"/>
          </rPr>
          <t xml:space="preserve">
</t>
        </r>
      </text>
    </comment>
    <comment ref="A53" authorId="0" shapeId="0">
      <text>
        <r>
          <rPr>
            <sz val="9"/>
            <color indexed="81"/>
            <rFont val="Tahoma"/>
            <family val="2"/>
          </rPr>
          <t xml:space="preserve">Ricin is disseminated in underground in jurisdiction’s light rail transportation system during busy Monday morning commute. Ricin toxin is synthesized from castor plants endemic in the local area. It has a short incubation and within a few hours, numerous individuals begin reporting to local hospitals with respiratory distress, fever, cough, nausea and other symptoms.   No FDA approved treatments, supportive therapy only.   Symptoms worsen with death occurring 36-48 hrs from exposure.  
</t>
        </r>
        <r>
          <rPr>
            <u/>
            <sz val="9"/>
            <color indexed="81"/>
            <rFont val="Tahoma"/>
            <family val="2"/>
          </rPr>
          <t>Impact:</t>
        </r>
        <r>
          <rPr>
            <sz val="9"/>
            <color indexed="81"/>
            <rFont val="Tahoma"/>
            <family val="2"/>
          </rPr>
          <t xml:space="preserve"> By week’s end, 8,500 cases; 6,000 hospitalizations; 2,500 deaths. Environmental remediation in transportation centers will be required.
</t>
        </r>
      </text>
    </comment>
    <comment ref="A54" authorId="0" shapeId="0">
      <text>
        <r>
          <rPr>
            <sz val="9"/>
            <color indexed="81"/>
            <rFont val="Tahoma"/>
            <family val="2"/>
          </rPr>
          <t xml:space="preserve">A train carrying a number of large, industrial chlorine tanks is is derailed, resulting in an immediate explosion and release of chlorine gas into the air. A light breeze carries the plume toward residential and commercial areas. Several thousand people potentially exposed to smoke and chlorine plume. Several hospitals in the area have been instructed to shelter-in-place.      
</t>
        </r>
        <r>
          <rPr>
            <u/>
            <sz val="9"/>
            <color indexed="81"/>
            <rFont val="Tahoma"/>
            <family val="2"/>
          </rPr>
          <t>Impact:</t>
        </r>
        <r>
          <rPr>
            <sz val="9"/>
            <color indexed="81"/>
            <rFont val="Tahoma"/>
            <family val="2"/>
          </rPr>
          <t xml:space="preserve"> 250 total injured; 12 in train accident. Several dozen hospitalizations, 15 deaths. </t>
        </r>
        <r>
          <rPr>
            <b/>
            <sz val="9"/>
            <color indexed="81"/>
            <rFont val="Tahoma"/>
            <family val="2"/>
          </rPr>
          <t xml:space="preserve">
</t>
        </r>
        <r>
          <rPr>
            <sz val="9"/>
            <color indexed="81"/>
            <rFont val="Tahoma"/>
            <family val="2"/>
          </rPr>
          <t xml:space="preserve">
</t>
        </r>
      </text>
    </comment>
    <comment ref="A55" authorId="0" shapeId="0">
      <text>
        <r>
          <rPr>
            <sz val="9"/>
            <color indexed="81"/>
            <rFont val="Tahoma"/>
            <family val="2"/>
          </rPr>
          <t xml:space="preserve">An unexplained atmospheric condition disables a broad range of communication functions throughout the area. The loss of infrastructure capacity causes an overload on existing system, triggering cascade of communication failures. Emergency response and healthcare services and systems experience periodic failures in communication capabilities, which lead to several delays in provision of emergency and health services.   
</t>
        </r>
        <r>
          <rPr>
            <u/>
            <sz val="9"/>
            <color indexed="81"/>
            <rFont val="Tahoma"/>
            <family val="2"/>
          </rPr>
          <t>Impact:</t>
        </r>
        <r>
          <rPr>
            <sz val="9"/>
            <color indexed="81"/>
            <rFont val="Tahoma"/>
            <family val="2"/>
          </rPr>
          <t xml:space="preserve"> After 3 days, 32 attributable hospitalizations and 11 related deaths. </t>
        </r>
        <r>
          <rPr>
            <b/>
            <sz val="9"/>
            <color indexed="81"/>
            <rFont val="Tahoma"/>
            <family val="2"/>
          </rPr>
          <t xml:space="preserve">
</t>
        </r>
        <r>
          <rPr>
            <sz val="9"/>
            <color indexed="81"/>
            <rFont val="Tahoma"/>
            <family val="2"/>
          </rPr>
          <t xml:space="preserve">
</t>
        </r>
      </text>
    </comment>
    <comment ref="A56" authorId="0" shapeId="0">
      <text>
        <r>
          <rPr>
            <sz val="9"/>
            <color indexed="81"/>
            <rFont val="Tahoma"/>
            <family val="2"/>
          </rPr>
          <t xml:space="preserve">A rogue cyber-criminal attacks the energy production of a major metropolitan area, disrupting electrical power service for a period of 8 hours. Generator failure at several hospitals negatively affects service delivery at those facilities.   
</t>
        </r>
        <r>
          <rPr>
            <u/>
            <sz val="9"/>
            <color indexed="81"/>
            <rFont val="Tahoma"/>
            <family val="2"/>
          </rPr>
          <t>Impact:</t>
        </r>
        <r>
          <rPr>
            <sz val="9"/>
            <color indexed="81"/>
            <rFont val="Tahoma"/>
            <family val="2"/>
          </rPr>
          <t xml:space="preserve"> Within 1 day, 840 patients are evacuated and relocated to other hospitals, while 6 patients die due to backup generator failure. </t>
        </r>
        <r>
          <rPr>
            <b/>
            <sz val="9"/>
            <color indexed="81"/>
            <rFont val="Tahoma"/>
            <family val="2"/>
          </rPr>
          <t xml:space="preserve">
</t>
        </r>
        <r>
          <rPr>
            <sz val="9"/>
            <color indexed="81"/>
            <rFont val="Tahoma"/>
            <family val="2"/>
          </rPr>
          <t xml:space="preserve">
</t>
        </r>
      </text>
    </comment>
    <comment ref="A57" authorId="0" shapeId="0">
      <text>
        <r>
          <rPr>
            <sz val="9"/>
            <color indexed="81"/>
            <rFont val="Tahoma"/>
            <family val="2"/>
          </rPr>
          <t xml:space="preserve">An unintentional mishap on a high-voltage power line causes a cascading series of electrical grid failures across the county, leaving more than 50% of the homes, businesses and healthcare facilities without power. Electrical utility companies estimate at least 48 hours will be needed to restore service.  
</t>
        </r>
        <r>
          <rPr>
            <u/>
            <sz val="9"/>
            <color indexed="81"/>
            <rFont val="Tahoma"/>
            <family val="2"/>
          </rPr>
          <t>Impact:</t>
        </r>
        <r>
          <rPr>
            <sz val="9"/>
            <color indexed="81"/>
            <rFont val="Tahoma"/>
            <family val="2"/>
          </rPr>
          <t xml:space="preserve"> After 2 days, 3 hospitalizations, 1 death.
</t>
        </r>
      </text>
    </comment>
    <comment ref="A58" authorId="0" shapeId="0">
      <text>
        <r>
          <rPr>
            <sz val="9"/>
            <color indexed="81"/>
            <rFont val="Tahoma"/>
            <family val="2"/>
          </rPr>
          <t xml:space="preserve">There are several significant emergencies and disasters that may cause and/or occur from a disablement of existing information systems.   The potential impact—direct or indirect—to health and medical services of the county are varied, and potential very serious. Existing resources, i.e. amateur radio operators, vary by community and could serve a mitigating role in this type of scenario.
Impact: Within 1 day, 40 hospitalizations and 30 deaths.
</t>
        </r>
      </text>
    </comment>
    <comment ref="A59" authorId="0" shapeId="0">
      <text>
        <r>
          <rPr>
            <sz val="9"/>
            <color indexed="81"/>
            <rFont val="Tahoma"/>
            <family val="2"/>
          </rPr>
          <t xml:space="preserve">A large explosive device is detonated at a downtown government office building. The blast destroys or damages several dozen buildings within an 8 block radius of the explosion.
</t>
        </r>
        <r>
          <rPr>
            <u/>
            <sz val="9"/>
            <color indexed="81"/>
            <rFont val="Tahoma"/>
            <family val="2"/>
          </rPr>
          <t>Impact:</t>
        </r>
        <r>
          <rPr>
            <sz val="9"/>
            <color indexed="81"/>
            <rFont val="Tahoma"/>
            <family val="2"/>
          </rPr>
          <t xml:space="preserve"> Within 1 day, 700 injuries, 500 hospitalizations and 200 deaths.
</t>
        </r>
      </text>
    </comment>
    <comment ref="A60" authorId="0" shapeId="0">
      <text>
        <r>
          <rPr>
            <sz val="9"/>
            <color indexed="81"/>
            <rFont val="Tahoma"/>
            <family val="2"/>
          </rPr>
          <t xml:space="preserve">An oil drilling platform several miles off shore is damaged, leaking oil directly into the ocean for an extended period of time. Local seafood and fish hatchery products are contaminated.   A wide array of health impacts affect the surrounding community, including: skin rashes, persistent headaches, coughing.   Like previous oil spills, there is an increase in psychological effects from the spill in both cleanup workers and local residents.    
</t>
        </r>
        <r>
          <rPr>
            <u/>
            <sz val="9"/>
            <color indexed="81"/>
            <rFont val="Tahoma"/>
            <family val="2"/>
          </rPr>
          <t>Impact:</t>
        </r>
        <r>
          <rPr>
            <sz val="9"/>
            <color indexed="81"/>
            <rFont val="Tahoma"/>
            <family val="2"/>
          </rPr>
          <t xml:space="preserve"> Within 4 months, 11 deaths and 62 hospitalizations. Potential for major threats to the environment.
</t>
        </r>
      </text>
    </comment>
    <comment ref="A61" authorId="0" shapeId="0">
      <text>
        <r>
          <rPr>
            <sz val="9"/>
            <color indexed="81"/>
            <rFont val="Tahoma"/>
            <family val="2"/>
          </rPr>
          <t xml:space="preserve">A large storm inundates and incapacitates several large wastewater pumping stations, resulting in sewer backups and failures in a large swath of the community. Approximately 8-12 hours for normal services to resume operations.
</t>
        </r>
        <r>
          <rPr>
            <u/>
            <sz val="9"/>
            <color indexed="81"/>
            <rFont val="Tahoma"/>
            <family val="2"/>
          </rPr>
          <t>Impact:</t>
        </r>
        <r>
          <rPr>
            <sz val="9"/>
            <color indexed="81"/>
            <rFont val="Tahoma"/>
            <family val="2"/>
          </rPr>
          <t xml:space="preserve"> After 3 days, 8 attributable hospitalizations and 1 death. Potential for long and short-term impacts on the environment including the presence of gross pollutants and bacteria in coastal waters.
</t>
        </r>
      </text>
    </comment>
    <comment ref="A62" authorId="0" shapeId="0">
      <text>
        <r>
          <rPr>
            <sz val="9"/>
            <color indexed="81"/>
            <rFont val="Tahoma"/>
            <family val="2"/>
          </rPr>
          <t xml:space="preserve">Local, regional and national distribution systems are increasingly reliant upon just-in-time production.   A disruption of the production and distribution of medical supplies has occurred because of an emergency in another state. Lack of certain drugs and antibiotics have compromised and delayed care for patients. 
</t>
        </r>
        <r>
          <rPr>
            <u/>
            <sz val="9"/>
            <color indexed="81"/>
            <rFont val="Tahoma"/>
            <family val="2"/>
          </rPr>
          <t>Impact:</t>
        </r>
        <r>
          <rPr>
            <sz val="9"/>
            <color indexed="81"/>
            <rFont val="Tahoma"/>
            <family val="2"/>
          </rPr>
          <t xml:space="preserve"> Within 3 months, 15 cases affected (among hospitalized patients) and 5 deaths (because proper or preferred drug were not available).
</t>
        </r>
      </text>
    </comment>
    <comment ref="A63" authorId="0" shapeId="0">
      <text>
        <r>
          <rPr>
            <sz val="9"/>
            <color indexed="81"/>
            <rFont val="Tahoma"/>
            <family val="2"/>
          </rPr>
          <t xml:space="preserve">A key bridge which serves as a major transportation artery for both automobiles and light rail is disabled due to recent discovery of a series cracks in the foundational footings. The freeway and light rail line have been closed for an undetermined period of time, with no expected timeline for reopening.   Potential effects of this type of scenario will vary by geography and jurisdiction. 
</t>
        </r>
        <r>
          <rPr>
            <u/>
            <sz val="9"/>
            <color indexed="81"/>
            <rFont val="Tahoma"/>
            <family val="2"/>
          </rPr>
          <t>Impact:</t>
        </r>
        <r>
          <rPr>
            <sz val="9"/>
            <color indexed="81"/>
            <rFont val="Tahoma"/>
            <family val="2"/>
          </rPr>
          <t xml:space="preserve"> Within 1 week 2 hospitalizations and approximately 1 death.</t>
        </r>
        <r>
          <rPr>
            <b/>
            <sz val="9"/>
            <color indexed="81"/>
            <rFont val="Tahoma"/>
            <family val="2"/>
          </rPr>
          <t xml:space="preserve">
</t>
        </r>
        <r>
          <rPr>
            <sz val="9"/>
            <color indexed="81"/>
            <rFont val="Tahoma"/>
            <family val="2"/>
          </rPr>
          <t xml:space="preserve">
</t>
        </r>
      </text>
    </comment>
    <comment ref="A64" authorId="0" shapeId="0">
      <text>
        <r>
          <rPr>
            <sz val="9"/>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9"/>
            <color indexed="81"/>
            <rFont val="Tahoma"/>
            <family val="2"/>
          </rPr>
          <t>Impact:</t>
        </r>
        <r>
          <rPr>
            <sz val="9"/>
            <color indexed="81"/>
            <rFont val="Tahoma"/>
            <family val="2"/>
          </rPr>
          <t xml:space="preserve"> After 7 days, 285 confirmed cases, 130 hospitalizations and 69 deaths.</t>
        </r>
      </text>
    </comment>
    <comment ref="A65" authorId="0" shapeId="0">
      <text>
        <r>
          <rPr>
            <sz val="9"/>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9"/>
            <color indexed="81"/>
            <rFont val="Tahoma"/>
            <family val="2"/>
          </rPr>
          <t>Impact:</t>
        </r>
        <r>
          <rPr>
            <sz val="9"/>
            <color indexed="81"/>
            <rFont val="Tahoma"/>
            <family val="2"/>
          </rPr>
          <t xml:space="preserve"> After 7 days, 285 confirmed cases, 130 hospitalizations and 69 deaths.</t>
        </r>
      </text>
    </comment>
  </commentList>
</comments>
</file>

<file path=xl/comments6.xml><?xml version="1.0" encoding="utf-8"?>
<comments xmlns="http://schemas.openxmlformats.org/spreadsheetml/2006/main">
  <authors>
    <author>Brandon Dean</author>
    <author>Whitney Li</author>
    <author>bdean</author>
  </authors>
  <commentList>
    <comment ref="A1" authorId="0" shapeId="0">
      <text>
        <r>
          <rPr>
            <sz val="9"/>
            <color indexed="81"/>
            <rFont val="Tahoma"/>
            <family val="2"/>
          </rPr>
          <t xml:space="preserve">Identify the Risk Component (e.g. Probability, Health Severity, etc) for which this assessment was conducted. Following completion of the assessment, ensure the average value (currently column G) is linked back to the appropriate hazard specific Risk Component Cell.
</t>
        </r>
      </text>
    </comment>
    <comment ref="F3" authorId="1" shapeId="0">
      <text>
        <r>
          <rPr>
            <sz val="9"/>
            <color indexed="81"/>
            <rFont val="Tahoma"/>
            <family val="2"/>
          </rPr>
          <t xml:space="preserve">Add or remove additional participants as needed.
</t>
        </r>
      </text>
    </comment>
    <comment ref="G3" authorId="1" shapeId="0">
      <text>
        <r>
          <rPr>
            <sz val="9"/>
            <color indexed="81"/>
            <rFont val="Tahoma"/>
            <family val="2"/>
          </rPr>
          <t xml:space="preserve">This is an optional calculation for jurisdictions that wish to solicite responses from multiple participants. An average should be calculated for each of the Relative Risk Score Components (Probability, Health Severity, Systems Impacts and Agency) and entered or linked into the corresponding cell within the four hazard tabs/sheets. 
</t>
        </r>
      </text>
    </comment>
    <comment ref="A4" authorId="1" shapeId="0">
      <text>
        <r>
          <rPr>
            <sz val="8"/>
            <color indexed="81"/>
            <rFont val="Tahoma"/>
            <family val="2"/>
          </rPr>
          <t xml:space="preserve">A gunman rampages through the local community. He first opens fire in his home. He forcibly enters an elementary school and opens fire at others before turning the gun on himself. Casualties include a family member, elementary school students and faculty members. 
</t>
        </r>
        <r>
          <rPr>
            <u/>
            <sz val="8"/>
            <color indexed="81"/>
            <rFont val="Tahoma"/>
            <family val="2"/>
          </rPr>
          <t>Impact:</t>
        </r>
        <r>
          <rPr>
            <sz val="8"/>
            <color indexed="81"/>
            <rFont val="Tahoma"/>
            <family val="2"/>
          </rPr>
          <t xml:space="preserve"> Within 5 minutes, 28 deaths and 2 injuries.  Potential for elevated levels of stress by survivors. </t>
        </r>
        <r>
          <rPr>
            <b/>
            <sz val="9"/>
            <color indexed="81"/>
            <rFont val="Tahoma"/>
            <family val="2"/>
          </rPr>
          <t xml:space="preserve">
</t>
        </r>
        <r>
          <rPr>
            <sz val="9"/>
            <color indexed="81"/>
            <rFont val="Tahoma"/>
            <family val="2"/>
          </rPr>
          <t xml:space="preserve">
</t>
        </r>
      </text>
    </comment>
    <comment ref="A5" authorId="2" shapeId="0">
      <text>
        <r>
          <rPr>
            <sz val="8"/>
            <color indexed="81"/>
            <rFont val="Tahoma"/>
            <family val="2"/>
          </rPr>
          <t xml:space="preserve">A heavier than usual winter storm creates one of the largest and deepest snow packs in recent decades. The local snow resort has a surge of business, with many skiers venturing into unstable areas. A group of skiers triggers a dry slab avalanche on the east facing cliff overlooking a small town. The group of skiers is immediately engulfed. Within minutes the snow is upon the town, impacting more than half the town.      
</t>
        </r>
        <r>
          <rPr>
            <u/>
            <sz val="8"/>
            <color indexed="81"/>
            <rFont val="Tahoma"/>
            <family val="2"/>
          </rPr>
          <t>Impact</t>
        </r>
        <r>
          <rPr>
            <sz val="8"/>
            <color indexed="81"/>
            <rFont val="Tahoma"/>
            <family val="2"/>
          </rPr>
          <t xml:space="preserve">: Within 2 days, 62 injuries, 38 hospitalizations, 50 deaths.
</t>
        </r>
      </text>
    </comment>
    <comment ref="A6" authorId="2" shapeId="0">
      <text>
        <r>
          <rPr>
            <sz val="8"/>
            <color indexed="81"/>
            <rFont val="Tahoma"/>
            <family val="2"/>
          </rPr>
          <t xml:space="preserve">Several communities and areas within the county are upset at the outcome of an emotionally charged court case; they retaliate with several days of rampant civil disorder in several of the metropolitan neighborhoods. Over 600 buildings are completely destroyed by fire; 2,325 injuries are reported, including 53 deaths. Nearly 50 private medical and dental offices, along with 45 pharmacies are destroyed. Environmental impact and clean up also has numerous long term societal, economic and health effects.   
</t>
        </r>
        <r>
          <rPr>
            <u/>
            <sz val="8"/>
            <color indexed="81"/>
            <rFont val="Tahoma"/>
            <family val="2"/>
          </rPr>
          <t>Impact</t>
        </r>
        <r>
          <rPr>
            <sz val="8"/>
            <color indexed="81"/>
            <rFont val="Tahoma"/>
            <family val="2"/>
          </rPr>
          <t xml:space="preserve">: After 2 weeks: 1,200 injuries, 148 hospitalizations, 53 deaths. 
</t>
        </r>
      </text>
    </comment>
    <comment ref="A7" authorId="2" shapeId="0">
      <text>
        <r>
          <rPr>
            <sz val="8"/>
            <color indexed="81"/>
            <rFont val="Tahoma"/>
            <family val="2"/>
          </rPr>
          <t xml:space="preserve">Increasing temperatures are sustained in the county for several consecutive years, with numerous, ongoing health related challenges, including  increased incidence of heat related illnesses, casualties related to extreme weather events (storms, floods, structural collapses, etc.) and increased incidence of vector based diseases. 
</t>
        </r>
        <r>
          <rPr>
            <u/>
            <sz val="8"/>
            <color indexed="81"/>
            <rFont val="Tahoma"/>
            <family val="2"/>
          </rPr>
          <t>Impact</t>
        </r>
        <r>
          <rPr>
            <sz val="8"/>
            <color indexed="81"/>
            <rFont val="Tahoma"/>
            <family val="2"/>
          </rPr>
          <t xml:space="preserve">: Within 3 months, 10 hospitalizations, 5 deaths. Potential for environmental consequences. 
</t>
        </r>
      </text>
    </comment>
    <comment ref="A8" authorId="2" shapeId="0">
      <text>
        <r>
          <rPr>
            <sz val="8"/>
            <color indexed="81"/>
            <rFont val="Tahoma"/>
            <family val="2"/>
          </rPr>
          <t xml:space="preserve">Persistent storms and run off have caused above normal coastal erosion throughout coastal areas of the county.   Public safety for those in affected areas is potentially compromised.  
</t>
        </r>
        <r>
          <rPr>
            <u/>
            <sz val="8"/>
            <color indexed="81"/>
            <rFont val="Tahoma"/>
            <family val="2"/>
          </rPr>
          <t>Impact</t>
        </r>
        <r>
          <rPr>
            <sz val="8"/>
            <color indexed="81"/>
            <rFont val="Tahoma"/>
            <family val="2"/>
          </rPr>
          <t xml:space="preserve">: Within 1 week, 3 hospitalizations due to injuries from water activities and approximately 1 death. Potential damage to infrastructure and the environment.
</t>
        </r>
      </text>
    </comment>
    <comment ref="A9" authorId="2" shapeId="0">
      <text>
        <r>
          <rPr>
            <sz val="8"/>
            <color indexed="81"/>
            <rFont val="Tahoma"/>
            <family val="2"/>
          </rPr>
          <t xml:space="preserve">Failure in a 12 year old dam occurs due to internal seepage induced erosion and results inundation of downstream rural community of 6,500. With little over an hour warning, many of the residents are evacuated to higher ground. 
</t>
        </r>
        <r>
          <rPr>
            <u/>
            <sz val="8"/>
            <color indexed="81"/>
            <rFont val="Tahoma"/>
            <family val="2"/>
          </rPr>
          <t>Impact</t>
        </r>
        <r>
          <rPr>
            <sz val="8"/>
            <color indexed="81"/>
            <rFont val="Tahoma"/>
            <family val="2"/>
          </rPr>
          <t xml:space="preserve">: Within 2 days, 500 individuals report injuries, 180 hospitalizations, and 5 reported deaths. 
</t>
        </r>
      </text>
    </comment>
    <comment ref="A10" authorId="2" shapeId="0">
      <text>
        <r>
          <rPr>
            <sz val="8"/>
            <color indexed="81"/>
            <rFont val="Tahoma"/>
            <family val="2"/>
          </rPr>
          <t xml:space="preserve">Caused in part by strong “La Niña” episodic conditions, the region and state are under persistent drought conditions.   For several consecutive years, the percentage of average precipitation has remained below 70%, with percentage of average runoff below 45% and state reservoirs at just 40% capacity.   As a result of the hot and dry conditions, several large urban and wild land fires occur throughout the region, leading to increased burden of respiratory effects and illness. 
</t>
        </r>
        <r>
          <rPr>
            <u/>
            <sz val="8"/>
            <color indexed="81"/>
            <rFont val="Tahoma"/>
            <family val="2"/>
          </rPr>
          <t>Impact</t>
        </r>
        <r>
          <rPr>
            <sz val="8"/>
            <color indexed="81"/>
            <rFont val="Tahoma"/>
            <family val="2"/>
          </rPr>
          <t xml:space="preserve">: Within 3 months, 10 hospitalizations, 5 deaths. Potential for long-term environmental consequences.
</t>
        </r>
      </text>
    </comment>
    <comment ref="A11" authorId="2" shapeId="0">
      <text>
        <r>
          <rPr>
            <sz val="8"/>
            <color indexed="81"/>
            <rFont val="Tahoma"/>
            <family val="2"/>
          </rPr>
          <t xml:space="preserve">A magnitude 7.8 earthquake (“ShakeOut” like) occurs on the region’s major fault line. Close proximity of fault line to several major urban centers, coupled with area’s geographical features produce high energy shaking (MM Scale VIII or greater) for a sustained period of time over a large swath of the area. Healthcare, transportation, utility and sewage infrastructure systems are severely impacted.    The earthquake kills and injures many people, by causing buildings to collapse, creating falling debris and flying objects, and increasing traffic accidents when drivers lose control of automobiles. Additional deaths and injuries stem from fires that follow the shaking. 
</t>
        </r>
        <r>
          <rPr>
            <u/>
            <sz val="8"/>
            <color indexed="81"/>
            <rFont val="Tahoma"/>
            <family val="2"/>
          </rPr>
          <t>Impact</t>
        </r>
        <r>
          <rPr>
            <sz val="8"/>
            <color indexed="81"/>
            <rFont val="Tahoma"/>
            <family val="2"/>
          </rPr>
          <t xml:space="preserve">: Within 7 days, 20,000 hospitalizations (750 people with severe injuries that require rapid advanced medical care to survive) and 1,800 deaths. In addition, approximately 20,000 people have injuries that need emergency room care. Severe impact on infrastructure.
 </t>
        </r>
        <r>
          <rPr>
            <sz val="8"/>
            <color indexed="81"/>
            <rFont val="Tahoma"/>
            <family val="2"/>
          </rPr>
          <t xml:space="preserve">
</t>
        </r>
      </text>
    </comment>
    <comment ref="A12" authorId="2" shapeId="0">
      <text>
        <r>
          <rPr>
            <sz val="8"/>
            <color indexed="81"/>
            <rFont val="Tahoma"/>
            <family val="2"/>
          </rPr>
          <t xml:space="preserve">A magnitude 6.4 earthquake erupts along a previously unknown fault line, in the heart of a populated suburban valley north of downtown. Healthcare, transportation, utility and sewage infrastructure systems are significantly impacted. There are more than 5,000 injuries and hundreds of buildings and structures are damaged.   
</t>
        </r>
        <r>
          <rPr>
            <u/>
            <sz val="8"/>
            <color indexed="81"/>
            <rFont val="Tahoma"/>
            <family val="2"/>
          </rPr>
          <t>Impact</t>
        </r>
        <r>
          <rPr>
            <sz val="8"/>
            <color indexed="81"/>
            <rFont val="Tahoma"/>
            <family val="2"/>
          </rPr>
          <t xml:space="preserve">: Within 3 days, 1,500 hospitalizations, 57 deaths. Potential for serious infrastructural damage. 
</t>
        </r>
      </text>
    </comment>
    <comment ref="A13" authorId="2" shapeId="0">
      <text>
        <r>
          <rPr>
            <sz val="8"/>
            <color indexed="81"/>
            <rFont val="Tahoma"/>
            <family val="2"/>
          </rPr>
          <t xml:space="preserve">Expansive soil is a hazard posed by the negative effects of differential water content—caused swelling and shrinking clay materials—which can lead to unstable ground foundations, footings and floor slabs.   Large swaths and areas of expansive soil could potential lead to cracked and damaged foundations and pipelines.   
</t>
        </r>
        <r>
          <rPr>
            <u/>
            <sz val="8"/>
            <color indexed="81"/>
            <rFont val="Tahoma"/>
            <family val="2"/>
          </rPr>
          <t>Impact</t>
        </r>
        <r>
          <rPr>
            <sz val="8"/>
            <color indexed="81"/>
            <rFont val="Tahoma"/>
            <family val="2"/>
          </rPr>
          <t xml:space="preserve">: Within 3 days, 3 hospitalizations and 1 death. Potential for damaged infrastructure and buildings. 
</t>
        </r>
      </text>
    </comment>
    <comment ref="A14" authorId="2" shapeId="0">
      <text>
        <r>
          <rPr>
            <sz val="8"/>
            <color indexed="81"/>
            <rFont val="Tahoma"/>
            <family val="2"/>
          </rPr>
          <t xml:space="preserve">Unusual weather patterns of record breaking heat and humidity affect the county for several consecutive days. Extended overuse of utilities overtaxes the utility grid, leading to thousands of homes and businesses without power for as long as five days.   
</t>
        </r>
        <r>
          <rPr>
            <u/>
            <sz val="8"/>
            <color indexed="81"/>
            <rFont val="Tahoma"/>
            <family val="2"/>
          </rPr>
          <t>Impact</t>
        </r>
        <r>
          <rPr>
            <sz val="8"/>
            <color indexed="81"/>
            <rFont val="Tahoma"/>
            <family val="2"/>
          </rPr>
          <t xml:space="preserve">: At week’s end, 37 hospitalizations and 5 deaths.
</t>
        </r>
      </text>
    </comment>
    <comment ref="A15" authorId="2" shapeId="0">
      <text>
        <r>
          <rPr>
            <sz val="8"/>
            <color indexed="81"/>
            <rFont val="Tahoma"/>
            <family val="2"/>
          </rPr>
          <t xml:space="preserve">A series of large scale fire breaks out in the suburban foothills and valleys. Due to unusually high winds, temperature and dry conditions, the fires proves difficult to control and contain. They burn for 3 days, consuming more than 28,000 acres. Over 2,800 structures, including 2,200 homes and 150 commercial buildings, are destroyed. Because of the size and scope of the fire, fire response resources are severely stretched and limited in their ability to respond to calls for mutual aid. Evacuation of patients is required at two major hospitals, four health care clinics and 3 long-term care (nursing home) facilities that serve the affected areas. 
</t>
        </r>
        <r>
          <rPr>
            <u/>
            <sz val="8"/>
            <color indexed="81"/>
            <rFont val="Tahoma"/>
            <family val="2"/>
          </rPr>
          <t>Impact</t>
        </r>
        <r>
          <rPr>
            <sz val="8"/>
            <color indexed="81"/>
            <rFont val="Tahoma"/>
            <family val="2"/>
          </rPr>
          <t xml:space="preserve">: 300,000 evacuated, 400 patient transfers; 300 hospitalizations; 25 deaths.
</t>
        </r>
      </text>
    </comment>
    <comment ref="A16" authorId="2" shapeId="0">
      <text>
        <r>
          <rPr>
            <sz val="8"/>
            <color indexed="81"/>
            <rFont val="Tahoma"/>
            <family val="2"/>
          </rPr>
          <t xml:space="preserve">A vigorous low pressure system circulates above the region for several days, unleashing unprecedented amounts of rain. The county’s flood control river and tributary channels are overwhelmed. Numerous homes, businesses and service—including a hospital and several clinics—within the 50 and 100 year flood plains are affected. 
</t>
        </r>
        <r>
          <rPr>
            <u/>
            <sz val="8"/>
            <color indexed="81"/>
            <rFont val="Tahoma"/>
            <family val="2"/>
          </rPr>
          <t>Impact</t>
        </r>
        <r>
          <rPr>
            <sz val="8"/>
            <color indexed="81"/>
            <rFont val="Tahoma"/>
            <family val="2"/>
          </rPr>
          <t xml:space="preserve">: Within 9 days, 60 hospitalizations, 10 deaths.  Potential for environmental and infrastructural impact.
</t>
        </r>
      </text>
    </comment>
    <comment ref="A17" authorId="2" shapeId="0">
      <text>
        <r>
          <rPr>
            <sz val="8"/>
            <color indexed="81"/>
            <rFont val="Tahoma"/>
            <family val="2"/>
          </rPr>
          <t xml:space="preserve">An unusually powerful storm with rind and hail strikes the area. Numerous traffic accidents and injuries were reported, with several hospitals reporting a spike in emergency room demand during the day of the storm.   
</t>
        </r>
        <r>
          <rPr>
            <u/>
            <sz val="8"/>
            <color indexed="81"/>
            <rFont val="Tahoma"/>
            <family val="2"/>
          </rPr>
          <t>Impact</t>
        </r>
        <r>
          <rPr>
            <sz val="8"/>
            <color indexed="81"/>
            <rFont val="Tahoma"/>
            <family val="2"/>
          </rPr>
          <t xml:space="preserve">: Within 1 day, 150 injuries, 112 hospitalizations, 1 death.  Potential for damage to buildings, automobiles and infrastructure.
</t>
        </r>
      </text>
    </comment>
    <comment ref="A18" authorId="2" shapeId="0">
      <text>
        <r>
          <rPr>
            <sz val="8"/>
            <color indexed="81"/>
            <rFont val="Tahoma"/>
            <family val="2"/>
          </rPr>
          <t xml:space="preserve">A Category 5 hurricane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8"/>
            <color indexed="81"/>
            <rFont val="Tahoma"/>
            <family val="2"/>
          </rPr>
          <t>Impact</t>
        </r>
        <r>
          <rPr>
            <sz val="8"/>
            <color indexed="81"/>
            <rFont val="Tahoma"/>
            <family val="2"/>
          </rPr>
          <t xml:space="preserve">: 1,000 fatalities; 5,000 hospitalizations; 1 million evacuated; 100,000 homes seriously damaged.
</t>
        </r>
      </text>
    </comment>
    <comment ref="A19" authorId="2" shapeId="0">
      <text>
        <r>
          <rPr>
            <sz val="8"/>
            <color indexed="81"/>
            <rFont val="Tahoma"/>
            <family val="2"/>
          </rPr>
          <t xml:space="preserve">A series of landslides–from a combination of burned ground cover in the fall and unusually heavy winter rain—occurs throughout the suburban hillside and beach communities. The most serious of threats are a 900 and 100 foot section of a neighborhood perched on a seaside cliff, which resulted in numerous homes and several buildings sliding down ravine.   
</t>
        </r>
        <r>
          <rPr>
            <u/>
            <sz val="8"/>
            <color indexed="81"/>
            <rFont val="Tahoma"/>
            <family val="2"/>
          </rPr>
          <t>Impact</t>
        </r>
        <r>
          <rPr>
            <sz val="8"/>
            <color indexed="81"/>
            <rFont val="Tahoma"/>
            <family val="2"/>
          </rPr>
          <t xml:space="preserve">: Within 2 days, 19 hospitalizations, 8 deaths.  Potential for ongoing environmental and infrastructural impact. 
</t>
        </r>
      </text>
    </comment>
    <comment ref="A20" authorId="2" shapeId="0">
      <text>
        <r>
          <rPr>
            <sz val="8"/>
            <color indexed="81"/>
            <rFont val="Tahoma"/>
            <family val="2"/>
          </rPr>
          <t xml:space="preserve">A combination of unusually heavy rains and aggressive construction for new water wells have caused land subsidence—the loss of surface elevation (i.e. sinkhole)—in a localized suburban area.   The subsidence causes significant disruption of transportation and utility infrastructure services, with impact to local business and a healthcare facility. 
</t>
        </r>
        <r>
          <rPr>
            <u/>
            <sz val="8"/>
            <color indexed="81"/>
            <rFont val="Tahoma"/>
            <family val="2"/>
          </rPr>
          <t>Impact</t>
        </r>
        <r>
          <rPr>
            <sz val="8"/>
            <color indexed="81"/>
            <rFont val="Tahoma"/>
            <family val="2"/>
          </rPr>
          <t xml:space="preserve">: Within 1 day, 50 hospitalizations and 4 deaths.
</t>
        </r>
      </text>
    </comment>
    <comment ref="A21" authorId="2" shapeId="0">
      <text>
        <r>
          <rPr>
            <sz val="8"/>
            <color indexed="81"/>
            <rFont val="Tahoma"/>
            <family val="2"/>
          </rPr>
          <t xml:space="preserve">A large scale emergency occurs in a nearby county, severely impacting the resident population there.   A significant portion of the population is displaced and seeks refuge in the many parks and open spaced areas within the county.   
</t>
        </r>
        <r>
          <rPr>
            <u/>
            <sz val="8"/>
            <color indexed="81"/>
            <rFont val="Tahoma"/>
            <family val="2"/>
          </rPr>
          <t>Impact</t>
        </r>
        <r>
          <rPr>
            <sz val="8"/>
            <color indexed="81"/>
            <rFont val="Tahoma"/>
            <family val="2"/>
          </rPr>
          <t>: Within 2 weeks, multiple localized outbreaks among refugees, 300 hospitalizations and 25 deaths.</t>
        </r>
      </text>
    </comment>
    <comment ref="A22" authorId="2" shapeId="0">
      <text>
        <r>
          <rPr>
            <sz val="8"/>
            <color indexed="81"/>
            <rFont val="Tahoma"/>
            <family val="2"/>
          </rPr>
          <t xml:space="preserve">An unusually cold and wet winter storm hits the region. Rainfall in excess of 3” in a single day inundates flood control systems and triggers widespread flooding. Cold temperatures lead to low elevation snow levels in mountain areas of county unaccustomed to accumulation of snow. On the coast, heavy rains trigger mudslides as several homes are lost.
</t>
        </r>
        <r>
          <rPr>
            <u/>
            <sz val="8"/>
            <color indexed="81"/>
            <rFont val="Tahoma"/>
            <family val="2"/>
          </rPr>
          <t>Impact</t>
        </r>
        <r>
          <rPr>
            <sz val="8"/>
            <color indexed="81"/>
            <rFont val="Tahoma"/>
            <family val="2"/>
          </rPr>
          <t xml:space="preserve">: Within 2 days, 120 injuries, 62 hospitalizations, 23 deaths (most due to automobile accidents). Potential for damage to infrastructure and residential homes.
</t>
        </r>
      </text>
    </comment>
    <comment ref="A23" authorId="2" shapeId="0">
      <text>
        <r>
          <rPr>
            <sz val="8"/>
            <color indexed="81"/>
            <rFont val="Tahoma"/>
            <family val="2"/>
          </rPr>
          <t xml:space="preserve">Storm surge is an abnormal rise in sea level accompanying a hurricane, tropical cyclone or other storm over water. A very complex phenomenon, the maximum potential storm surge for a particular location depends on a number of different factors.    Potential for serious health and medical impacts depending on geographic and topographic factors. 
</t>
        </r>
        <r>
          <rPr>
            <u/>
            <sz val="8"/>
            <color indexed="81"/>
            <rFont val="Tahoma"/>
            <family val="2"/>
          </rPr>
          <t>Impact</t>
        </r>
        <r>
          <rPr>
            <sz val="8"/>
            <color indexed="81"/>
            <rFont val="Tahoma"/>
            <family val="2"/>
          </rPr>
          <t xml:space="preserve">: 1,500 hospitalizations, 250 fatalities.
</t>
        </r>
      </text>
    </comment>
    <comment ref="A24" authorId="2" shapeId="0">
      <text>
        <r>
          <rPr>
            <sz val="8"/>
            <color indexed="81"/>
            <rFont val="Tahoma"/>
            <family val="2"/>
          </rPr>
          <t xml:space="preserve">Fast-moving lightning storm sweeps through the county, inducing several fires and sporadic power outages to wide swaths of communities. Reports of several injuries and some fatalities from lightning strikes in parks and athletic fields. Noticeable, but short-lived surge on some 9-1-1 receiving hospitals in affected areas.  
</t>
        </r>
        <r>
          <rPr>
            <u/>
            <sz val="8"/>
            <color indexed="81"/>
            <rFont val="Tahoma"/>
            <family val="2"/>
          </rPr>
          <t>Impact</t>
        </r>
        <r>
          <rPr>
            <sz val="8"/>
            <color indexed="81"/>
            <rFont val="Tahoma"/>
            <family val="2"/>
          </rPr>
          <t xml:space="preserve">: Within 1 day, 18 hospitalizations and 4 deaths.
</t>
        </r>
      </text>
    </comment>
    <comment ref="A25" authorId="2" shapeId="0">
      <text>
        <r>
          <rPr>
            <sz val="8"/>
            <color indexed="81"/>
            <rFont val="Tahoma"/>
            <family val="2"/>
          </rPr>
          <t xml:space="preserve">Unusual meteorological events trigger a series of serious night-time tornado strikes in the heart of the suburban valley north of the city. Emergency alert broadcasts provide very little warning. Collectively, the storms destroy more than three hundred structures, the majority of which are homes. In the hours following the storm, the local hospitals are inundated by ambulatory patients seeking care. 
</t>
        </r>
        <r>
          <rPr>
            <u/>
            <sz val="8"/>
            <color indexed="81"/>
            <rFont val="Tahoma"/>
            <family val="2"/>
          </rPr>
          <t>Impact</t>
        </r>
        <r>
          <rPr>
            <sz val="8"/>
            <color indexed="81"/>
            <rFont val="Tahoma"/>
            <family val="2"/>
          </rPr>
          <t xml:space="preserve">: Within 2 days, over a thousand injured with 862 hospitalizations and 100 deaths.
</t>
        </r>
      </text>
    </comment>
    <comment ref="A26" authorId="2" shapeId="0">
      <text>
        <r>
          <rPr>
            <sz val="8"/>
            <color indexed="81"/>
            <rFont val="Tahoma"/>
            <family val="2"/>
          </rPr>
          <t xml:space="preserve">A Category 5 tropical storm hits the major metropolitan area. Sustained winds are at 160 mph with a storm surge greater than 20 feet above normal. As the storm moves closer to land, massive evacuations are required. Certain low-lying escape routes are inundated by water beginning five hours before the eye of the hurricane reaches land. 
</t>
        </r>
        <r>
          <rPr>
            <u/>
            <sz val="8"/>
            <color indexed="81"/>
            <rFont val="Tahoma"/>
            <family val="2"/>
          </rPr>
          <t>Impact</t>
        </r>
        <r>
          <rPr>
            <sz val="8"/>
            <color indexed="81"/>
            <rFont val="Tahoma"/>
            <family val="2"/>
          </rPr>
          <t xml:space="preserve">: 1,000 fatalities; 5,000 hospitalizations; 1 million evacuated; 100,000 homes seriously damaged.
</t>
        </r>
      </text>
    </comment>
    <comment ref="A27" authorId="2" shapeId="0">
      <text>
        <r>
          <rPr>
            <sz val="8"/>
            <color indexed="81"/>
            <rFont val="Tahoma"/>
            <family val="2"/>
          </rPr>
          <t xml:space="preserve">An earthquake occurs on a previously unidentified fault line several miles off the coast. The earthquake triggers a tsunami, which produces a series of wave oscillations that occur for several hours, with moderate peak wave heights of approximately 7-10 feet.   The harbor and port are at greatest risk and sustain some reports of injuries and physical damage. Geographical and prevailing fault type features inhibit large scale impact in Southern California.     
</t>
        </r>
        <r>
          <rPr>
            <u/>
            <sz val="8"/>
            <color indexed="81"/>
            <rFont val="Tahoma"/>
            <family val="2"/>
          </rPr>
          <t>Impact</t>
        </r>
        <r>
          <rPr>
            <sz val="8"/>
            <color indexed="81"/>
            <rFont val="Tahoma"/>
            <family val="2"/>
          </rPr>
          <t xml:space="preserve">: Within 1 day, 15 hospitalizations and 1 death. Potential for some infrastructure damage.
</t>
        </r>
      </text>
    </comment>
    <comment ref="A28" authorId="2" shapeId="0">
      <text>
        <r>
          <rPr>
            <sz val="8"/>
            <color indexed="81"/>
            <rFont val="Tahoma"/>
            <family val="2"/>
          </rPr>
          <t xml:space="preserve">A volcano several hundred miles to the north of the area, which has been spewing CO2 for several years, erupts with relatively little warning.   The release produces an enormous pyroclastic cloud of ash into the atmosphere, and, due to on shore air flow, affects the region. For several days, the air quality is significantly degraded, which produces an excess burden of inhalational symptoms and challenges throughout the county.      
</t>
        </r>
        <r>
          <rPr>
            <u/>
            <sz val="8"/>
            <color indexed="81"/>
            <rFont val="Tahoma"/>
            <family val="2"/>
          </rPr>
          <t>Impact</t>
        </r>
        <r>
          <rPr>
            <sz val="8"/>
            <color indexed="81"/>
            <rFont val="Tahoma"/>
            <family val="2"/>
          </rPr>
          <t xml:space="preserve">: Within 1 week, 104 hospitalizations and 57 deaths due to thermal burns and asphyxiation from inhaling volcanic ash.
</t>
        </r>
      </text>
    </comment>
    <comment ref="A29" authorId="2" shapeId="0">
      <text>
        <r>
          <rPr>
            <sz val="8"/>
            <color indexed="81"/>
            <rFont val="Tahoma"/>
            <family val="2"/>
          </rPr>
          <t xml:space="preserve">A large scale wildfire breaks out in a dry part of the county. The fire proves extremely difficult to control and threatens numerous communities and buildings. The fire burns for nearly a week and consumes more than 8,300 acres before it is contained. Because of the size of the affected area, fire response resources are severely taxed. Numerous homes are destroyed. 
</t>
        </r>
        <r>
          <rPr>
            <u/>
            <sz val="8"/>
            <color indexed="81"/>
            <rFont val="Tahoma"/>
            <family val="2"/>
          </rPr>
          <t>Impact:</t>
        </r>
        <r>
          <rPr>
            <sz val="8"/>
            <color indexed="81"/>
            <rFont val="Tahoma"/>
            <family val="2"/>
          </rPr>
          <t xml:space="preserve"> Within 1 week, 22 injuries, including 8 hospitalizations, and 19 deaths. Potential for elevated levels of stress among some, including the injured and those who experienced property damage. 
</t>
        </r>
      </text>
    </comment>
    <comment ref="A30" authorId="2" shapeId="0">
      <text>
        <r>
          <rPr>
            <sz val="8"/>
            <color indexed="81"/>
            <rFont val="Tahoma"/>
            <family val="2"/>
          </rPr>
          <t xml:space="preserve">Sustained hurricane force winds of 100 mph blast through the San Gabriel Valley, damaging buildings, downing trees and knocking out power for over 350,000 people across the region. A range of health complications occur including falls due to power outages, heart attacks and injuries from fallen trees and fires caused by downed power lines. 
</t>
        </r>
        <r>
          <rPr>
            <u/>
            <sz val="8"/>
            <color indexed="81"/>
            <rFont val="Tahoma"/>
            <family val="2"/>
          </rPr>
          <t>Impact</t>
        </r>
        <r>
          <rPr>
            <sz val="8"/>
            <color indexed="81"/>
            <rFont val="Tahoma"/>
            <family val="2"/>
          </rPr>
          <t xml:space="preserve">: Within 5 days, 12 hospitalizations and 1 death. Potential for moderate damage to infrastructure.
</t>
        </r>
      </text>
    </comment>
    <comment ref="A31" authorId="2" shapeId="0">
      <text>
        <r>
          <rPr>
            <sz val="8"/>
            <color indexed="81"/>
            <rFont val="Tahoma"/>
            <family val="2"/>
          </rPr>
          <t xml:space="preserve">Bacillus anthracis is released, undetected, with modest efficiency in a densely populated urban city with a significant commuter workforce. Approximately 330,000 individuals are exposed from release and seasonal winds.   Incubation period: 1-7 days (up to 48 days), most cases within 48 hours.   Rapid distribution of medical countermeasures is required for treatment and mass prophylaxis. 
</t>
        </r>
        <r>
          <rPr>
            <u/>
            <sz val="8"/>
            <color indexed="81"/>
            <rFont val="Tahoma"/>
            <family val="2"/>
          </rPr>
          <t>Impact</t>
        </r>
        <r>
          <rPr>
            <sz val="8"/>
            <color indexed="81"/>
            <rFont val="Tahoma"/>
            <family val="2"/>
          </rPr>
          <t xml:space="preserve">: Within 48 hours, 20,000 cases, 17,000 hospitalizations  5,000 deaths (nearly 100% case-fatality for untreated ). Potential for long-term environmental contamination.
</t>
        </r>
      </text>
    </comment>
    <comment ref="A32" authorId="2" shapeId="0">
      <text>
        <r>
          <rPr>
            <sz val="8"/>
            <color indexed="81"/>
            <rFont val="Tahoma"/>
            <family val="2"/>
          </rPr>
          <t xml:space="preserve">A terrorist group has successfully infiltrated a high volume meat processing facility with direct distribution to local markets and fast food restaurants. E. coli 0157 is introduced into batches of ground beef. Within days, local hospitals begin seeing young children and older adults with severe illness. Over next 3 weeks, new cases continue to present throughout the area. 
</t>
        </r>
        <r>
          <rPr>
            <u/>
            <sz val="8"/>
            <color indexed="81"/>
            <rFont val="Tahoma"/>
            <family val="2"/>
          </rPr>
          <t>Impact</t>
        </r>
        <r>
          <rPr>
            <sz val="8"/>
            <color indexed="81"/>
            <rFont val="Tahoma"/>
            <family val="2"/>
          </rPr>
          <t xml:space="preserve">: </t>
        </r>
        <r>
          <rPr>
            <sz val="8"/>
            <color indexed="81"/>
            <rFont val="Tahoma"/>
            <family val="2"/>
          </rPr>
          <t xml:space="preserve">Within 10 days, 600 cases, 100 hospitalizations (25 hemolytic uremic syndrome cases requiring ICU), and 3 deaths.
</t>
        </r>
        <r>
          <rPr>
            <sz val="8"/>
            <color indexed="81"/>
            <rFont val="Tahoma"/>
            <family val="2"/>
          </rPr>
          <t xml:space="preserve">
</t>
        </r>
      </text>
    </comment>
    <comment ref="A33" authorId="2" shapeId="0">
      <text>
        <r>
          <rPr>
            <sz val="8"/>
            <color indexed="81"/>
            <rFont val="Tahoma"/>
            <family val="2"/>
          </rPr>
          <t xml:space="preserve">The Israeli Film Festival is being held in the city.There is a large opening night gala hosted by the Israeli embassy that 500 people attend. Within 12 hours of the event, many attendees go to local hospitals with blurred vision, difficulty swallowing, and descending paralysis. An ED doctor suspects Clostridium botulinum intoxication and notifies the health department. Symptomatic individuals continue to seek medical care over the next several days.  The nature of the event suggests a possible terrorist attack. The health department and FBI investigate through interviews and testing of event catering facilities. 
</t>
        </r>
        <r>
          <rPr>
            <u/>
            <sz val="8"/>
            <color indexed="81"/>
            <rFont val="Tahoma"/>
            <family val="2"/>
          </rPr>
          <t>Impact</t>
        </r>
        <r>
          <rPr>
            <sz val="8"/>
            <color indexed="81"/>
            <rFont val="Tahoma"/>
            <family val="2"/>
          </rPr>
          <t xml:space="preserve">: Within 24 hours, 50 cases, 45 hospitalizations (10 intensive care), and 5 deaths. Until the source is identified, there is potential for additional hospitalizations and deaths.
</t>
        </r>
      </text>
    </comment>
    <comment ref="A34" authorId="2" shapeId="0">
      <text>
        <r>
          <rPr>
            <sz val="8"/>
            <color indexed="81"/>
            <rFont val="Tahoma"/>
            <family val="2"/>
          </rPr>
          <t xml:space="preserve">A 15 year-old refugee from Burma arrives in the area after a flight from Kuala Lumpur with a fever and rash. On arrival, the child’s family and other refugees are bused to a local motel. The next morning, they attend a welcome party at a local temple with 500 guests. Declining vaccination rates have decreased the community immunity threshold for measles below the 94% level necessary to maintain herd immunity.  Suspect measles is reported to the health department by two separate pediatricians in twelve month and nineteen month old children who were also on the flight. A case is also reported in a 25-year old immigration agent. Subsequent outbreaks of measles are reported in the jurisdiction.
</t>
        </r>
        <r>
          <rPr>
            <u/>
            <sz val="8"/>
            <color indexed="81"/>
            <rFont val="Tahoma"/>
            <family val="2"/>
          </rPr>
          <t>Impact</t>
        </r>
        <r>
          <rPr>
            <sz val="8"/>
            <color indexed="81"/>
            <rFont val="Tahoma"/>
            <family val="2"/>
          </rPr>
          <t xml:space="preserve">: Within two weeks, 24 cases (61% of which are younger than 20 years old) , 8 hospitalizations, and 1 death.
</t>
        </r>
      </text>
    </comment>
    <comment ref="A35" authorId="2" shapeId="0">
      <text>
        <r>
          <rPr>
            <sz val="8"/>
            <color indexed="81"/>
            <rFont val="Tahoma"/>
            <family val="2"/>
          </rPr>
          <t xml:space="preserve">Emergence and global spread of novel, SARS-like, febrile disease. Early epidemiology indicates high rates of spread via droplet transmission.  No viable vaccine candidate expected for minimum of 12 months. Local surveillance systems have detected influenza like illness signals at several hospitals in the community. 
</t>
        </r>
        <r>
          <rPr>
            <u/>
            <sz val="8"/>
            <color indexed="81"/>
            <rFont val="Tahoma"/>
            <family val="2"/>
          </rPr>
          <t>Impact</t>
        </r>
        <r>
          <rPr>
            <sz val="8"/>
            <color indexed="81"/>
            <rFont val="Tahoma"/>
            <family val="2"/>
          </rPr>
          <t xml:space="preserve">: After 6 months, 25,000 cases, 3,000 hospitalizations; 2,300 deaths.
</t>
        </r>
      </text>
    </comment>
    <comment ref="A36" authorId="2" shapeId="0">
      <text>
        <r>
          <rPr>
            <sz val="8"/>
            <color indexed="81"/>
            <rFont val="Tahoma"/>
            <family val="2"/>
          </rPr>
          <t xml:space="preserve">A large food production facility is unknowingly contaminated with E. coli 0157. The facility produces and provides bagged salad products to nearly all the local schools and university facilities in the area, potentially exposing many thousands of children to the bacteria. Within days syndromic surveillance detects gastro-intestinal signals at numerous hospitals throughout the region, primarily amongst children and young adults; the surge of cases continues for several days. 67% of individuals who present at the hospital are admitted, with higher rates among those individuals with suppressed immune systems.     
</t>
        </r>
        <r>
          <rPr>
            <u/>
            <sz val="8"/>
            <color indexed="81"/>
            <rFont val="Tahoma"/>
            <family val="2"/>
          </rPr>
          <t>Impact</t>
        </r>
        <r>
          <rPr>
            <sz val="8"/>
            <color indexed="81"/>
            <rFont val="Tahoma"/>
            <family val="2"/>
          </rPr>
          <t xml:space="preserve">: Within 1 month, 2,120 cases, 640 hospitalizations, 16 deaths.
</t>
        </r>
      </text>
    </comment>
    <comment ref="A37" authorId="2" shapeId="0">
      <text>
        <r>
          <rPr>
            <sz val="8"/>
            <color indexed="81"/>
            <rFont val="Tahoma"/>
            <family val="2"/>
          </rPr>
          <t xml:space="preserve">An anti-government group, successfully and covertly distributes salmonella enterica (salmonella) throughout the community via contaminated food and condiments at nearly two dozen popular Mexican-food restaurants.   Syndromic surveillance detects gastro-intestinal signals at numerous hospitals throughout the region. Surge of cases continues for several days, with high rates of hospitalization and mortality among frail, elderly and immuno-suppressed.   
</t>
        </r>
        <r>
          <rPr>
            <u/>
            <sz val="8"/>
            <color indexed="81"/>
            <rFont val="Tahoma"/>
            <family val="2"/>
          </rPr>
          <t>Impact</t>
        </r>
        <r>
          <rPr>
            <sz val="8"/>
            <color indexed="81"/>
            <rFont val="Tahoma"/>
            <family val="2"/>
          </rPr>
          <t xml:space="preserve">: 3,000 cases, 840 hospitalizations and 15 deaths.
</t>
        </r>
      </text>
    </comment>
    <comment ref="A38" authorId="2" shapeId="0">
      <text>
        <r>
          <rPr>
            <sz val="8"/>
            <color indexed="81"/>
            <rFont val="Tahoma"/>
            <family val="2"/>
          </rPr>
          <t xml:space="preserve">An intentional release of Cryptosporidium has been confirmed at a major water utility plant that provides water to a large segment of the county.  Potential for numerous affected individuals: illness, hospitalizations and mortality, depending on the extent of the contamination.
</t>
        </r>
        <r>
          <rPr>
            <u/>
            <sz val="8"/>
            <color indexed="81"/>
            <rFont val="Tahoma"/>
            <family val="2"/>
          </rPr>
          <t>Impact</t>
        </r>
        <r>
          <rPr>
            <sz val="8"/>
            <color indexed="81"/>
            <rFont val="Tahoma"/>
            <family val="2"/>
          </rPr>
          <t xml:space="preserve">: Within 5 days, 200,000 cases, 2,000 hospitalizations, 270 deaths (susceptible populations most at risk). 
</t>
        </r>
      </text>
    </comment>
    <comment ref="A39" authorId="2" shapeId="0">
      <text>
        <r>
          <rPr>
            <sz val="8"/>
            <color indexed="81"/>
            <rFont val="Tahoma"/>
            <family val="2"/>
          </rPr>
          <t xml:space="preserve">Emergence and global spread of novel influenza strain with high transmission and virulence. 30% illness attack rate; 2% case fatality rate, higher among children and elderly. Significant and sustained surge on healthcare delivery systems. Multiple waves of disease present over year long duration of pandemic. Efficacious vaccine unavailable until 6 months after initial outbreak.
</t>
        </r>
        <r>
          <rPr>
            <u/>
            <sz val="8"/>
            <color indexed="81"/>
            <rFont val="Tahoma"/>
            <family val="2"/>
          </rPr>
          <t>Impact</t>
        </r>
        <r>
          <rPr>
            <sz val="8"/>
            <color indexed="81"/>
            <rFont val="Tahoma"/>
            <family val="2"/>
          </rPr>
          <t xml:space="preserve">: Within 6 months, 3,600,000 cases, 396,000 hospitalizations, 76,120 deaths. 
</t>
        </r>
      </text>
    </comment>
    <comment ref="A40" authorId="2" shapeId="0">
      <text>
        <r>
          <rPr>
            <sz val="8"/>
            <color indexed="81"/>
            <rFont val="Tahoma"/>
            <family val="2"/>
          </rPr>
          <t xml:space="preserve">Y. pestis, the causative agent of plague, is disseminated via an agricultural sprayer while driving through a densely populated urban city.   Short incubation period (1-4 days), coupled with domestic and foreign travel leads to rapid dissemination of disease. Fatality rate of pneumonic plague is high, with real potential for secondary spread.   A variety of public health interventions are implemented, including: quarantine and isolation and rapid distribution of medical countermeasures, both for treatment and prophylaxis. 
</t>
        </r>
        <r>
          <rPr>
            <u/>
            <sz val="8"/>
            <color indexed="81"/>
            <rFont val="Tahoma"/>
            <family val="2"/>
          </rPr>
          <t>Impact</t>
        </r>
        <r>
          <rPr>
            <sz val="8"/>
            <color indexed="81"/>
            <rFont val="Tahoma"/>
            <family val="2"/>
          </rPr>
          <t xml:space="preserve">: Within 5 days, 150,000 cases, 100,000 hospitalizations, 16,000 deaths  (Case fatality rate for untreated pneumonic plague approaches 100% ).
</t>
        </r>
      </text>
    </comment>
    <comment ref="A41" authorId="2" shapeId="0">
      <text>
        <r>
          <rPr>
            <sz val="8"/>
            <color indexed="81"/>
            <rFont val="Tahoma"/>
            <family val="2"/>
          </rPr>
          <t xml:space="preserve">Variola major is released, undetected, at a major political event in the downtown area. 18 days after the release, several individuals present at local hospitals with severe fever, abdominal cramps and backache; samples from two of these individuals are sent to local public health laboratory. At day 20, laboratory tests confirm presence of smallpox virus; onset of hospital surge by individuals with similar complaints begins.   Variable periods of contagiousness and waning immunity in older individuals leads to multi-wave smallpox epidemic occurs over following 12-15 weeks. Immediate mass vaccination campaign is required.   Case fatality rate approaches 30%   
</t>
        </r>
        <r>
          <rPr>
            <u/>
            <sz val="8"/>
            <color indexed="81"/>
            <rFont val="Tahoma"/>
            <family val="2"/>
          </rPr>
          <t>Impact</t>
        </r>
        <r>
          <rPr>
            <sz val="8"/>
            <color indexed="81"/>
            <rFont val="Tahoma"/>
            <family val="2"/>
          </rPr>
          <t xml:space="preserve">: After 6 months, 1,300,000 cases, 650,000 hospitalizations and 390,000 deaths.
</t>
        </r>
        <r>
          <rPr>
            <sz val="8"/>
            <color indexed="81"/>
            <rFont val="Tahoma"/>
            <family val="2"/>
          </rPr>
          <t xml:space="preserve">
</t>
        </r>
      </text>
    </comment>
    <comment ref="A42" authorId="2" shapeId="0">
      <text>
        <r>
          <rPr>
            <sz val="8"/>
            <color indexed="81"/>
            <rFont val="Tahoma"/>
            <family val="2"/>
          </rPr>
          <t xml:space="preserve">An undiagnosed large scale tularemia epizootic among local rabbit populations leads to transmission of inhalational tularemia to humans.   Syndromic surveillance systems detect increase in numbers of individuals presenting with influenza-like illnesses.   Several thousand individuals exposed, with children under 9 and adults over 75 at greatest risk.   Community wide mass prophylaxis response will be needed to reduce illness and mortality. 
</t>
        </r>
        <r>
          <rPr>
            <u/>
            <sz val="8"/>
            <color indexed="81"/>
            <rFont val="Tahoma"/>
            <family val="2"/>
          </rPr>
          <t>Impact</t>
        </r>
        <r>
          <rPr>
            <sz val="8"/>
            <color indexed="81"/>
            <rFont val="Tahoma"/>
            <family val="2"/>
          </rPr>
          <t xml:space="preserve">: Within 2 weeks, 600 cases, 312 hospitalizations, 42 deaths.
</t>
        </r>
      </text>
    </comment>
    <comment ref="A43" authorId="2" shapeId="0">
      <text>
        <r>
          <rPr>
            <sz val="8"/>
            <color indexed="81"/>
            <rFont val="Tahoma"/>
            <family val="2"/>
          </rPr>
          <t xml:space="preserve">Hot weather and stagnant pools of water are the perfect breeding conditions for mosquitoes, which can carry the West Nile Virus (WNV). About 1 in 15 people infected with WNV will develop severe illness including high fever, headache, muscle weakness, vision loss, numbness and paralysis. 20 percent of people infected will develop milder symptoms. Symptoms of WNV appear within 3 to 12 days after infection. 
</t>
        </r>
        <r>
          <rPr>
            <u/>
            <sz val="8"/>
            <color indexed="81"/>
            <rFont val="Tahoma"/>
            <family val="2"/>
          </rPr>
          <t>Impact</t>
        </r>
        <r>
          <rPr>
            <sz val="8"/>
            <color indexed="81"/>
            <rFont val="Tahoma"/>
            <family val="2"/>
          </rPr>
          <t xml:space="preserve">: Within 4 months, 78 cases, 15 hospitalizations, 2 deaths.
</t>
        </r>
      </text>
    </comment>
    <comment ref="A44" authorId="2" shapeId="0">
      <text>
        <r>
          <rPr>
            <sz val="8"/>
            <color indexed="81"/>
            <rFont val="Tahoma"/>
            <family val="2"/>
          </rPr>
          <t xml:space="preserve">Agent Yellow—a liquid mixture of the blister agents sulfur Mustard and Lewisite—is dispersed over a large outdoor athletic event. Individuals who breathe this mixture may experience damage to the respiratory system. Contact with the skin or eye can result in serious burns; high level exposure can be fatal. The stadium is immediately evacuated, resulting in some spread of contaminated material. The agent directly contaminates the stadium and the immediate surrounding area, and generates a downwind vapor hazard. 
</t>
        </r>
        <r>
          <rPr>
            <u/>
            <sz val="8"/>
            <color indexed="81"/>
            <rFont val="Tahoma"/>
            <family val="2"/>
          </rPr>
          <t>Impact</t>
        </r>
        <r>
          <rPr>
            <sz val="8"/>
            <color indexed="81"/>
            <rFont val="Tahoma"/>
            <family val="2"/>
          </rPr>
          <t xml:space="preserve">: 120,000 injured, 70,000 hospitalizations to treat chemical and inhalational burns, arsenic poisoning and evacuation related injuries. 150 total deaths.  Potential for significant environmental clean-up and remediation.
</t>
        </r>
      </text>
    </comment>
    <comment ref="A45" authorId="2" shapeId="0">
      <text>
        <r>
          <rPr>
            <sz val="8"/>
            <color indexed="81"/>
            <rFont val="Tahoma"/>
            <family val="2"/>
          </rPr>
          <t xml:space="preserve">An accidental release occurs at a modest industrial manufacturing factory located in a local business park. The factory uses several basic though caustic chemicals in their production. The release causes several casualties, some of which require treatment at local hospital.   
</t>
        </r>
        <r>
          <rPr>
            <u/>
            <sz val="8"/>
            <color indexed="81"/>
            <rFont val="Tahoma"/>
            <family val="2"/>
          </rPr>
          <t>Impact</t>
        </r>
        <r>
          <rPr>
            <sz val="8"/>
            <color indexed="81"/>
            <rFont val="Tahoma"/>
            <family val="2"/>
          </rPr>
          <t xml:space="preserve">: Within 1 day, 6 hospitalizations and 1 death.
</t>
        </r>
      </text>
    </comment>
    <comment ref="A46" authorId="2" shapeId="0">
      <text>
        <r>
          <rPr>
            <sz val="8"/>
            <color indexed="81"/>
            <rFont val="Tahoma"/>
            <family val="2"/>
          </rPr>
          <t xml:space="preserve">A series of explosive blasts occur at a major petro-chemical industrial plant, located in close proximity to residential neighborhoods. Casualties occur onsite due to explosive blast and fragmentation, fire, and vapor/liquid exposure to toxic industrial chemicals. Downwind casualties occur due to vapor exposure. Approximately 10,000 individuals evacuated; 1,000 seek shelter in safe areas, 25,000 instructed to temporarily shelter-in-place as plume moves across region. 100,000 self-evacuate out of region. 
</t>
        </r>
        <r>
          <rPr>
            <u/>
            <sz val="8"/>
            <color indexed="81"/>
            <rFont val="Tahoma"/>
            <family val="2"/>
          </rPr>
          <t>Impact</t>
        </r>
        <r>
          <rPr>
            <sz val="8"/>
            <color indexed="81"/>
            <rFont val="Tahoma"/>
            <family val="2"/>
          </rPr>
          <t xml:space="preserve">: 1,000 injured, 700 hospitalizations and 250 deaths. 
</t>
        </r>
        <r>
          <rPr>
            <sz val="8"/>
            <color indexed="81"/>
            <rFont val="Tahoma"/>
            <family val="2"/>
          </rPr>
          <t xml:space="preserve">
</t>
        </r>
      </text>
    </comment>
    <comment ref="A47" authorId="2" shapeId="0">
      <text>
        <r>
          <rPr>
            <sz val="8"/>
            <color indexed="81"/>
            <rFont val="Tahoma"/>
            <family val="2"/>
          </rPr>
          <t xml:space="preserve">A northbound passenger train (one locomotive, 3 passenger cars), carrying 250 passengers collides with a southbound Union Pacific Railroad freight train: 2 locomotives, 30 cars, 2 carrying pressurized chlorine gas.   Several cars from both trains are derailed, including one chlorine tanker which is compromised and leaking.  
</t>
        </r>
        <r>
          <rPr>
            <u/>
            <sz val="8"/>
            <color indexed="81"/>
            <rFont val="Tahoma"/>
            <family val="2"/>
          </rPr>
          <t>Impact</t>
        </r>
        <r>
          <rPr>
            <sz val="8"/>
            <color indexed="81"/>
            <rFont val="Tahoma"/>
            <family val="2"/>
          </rPr>
          <t xml:space="preserve">: 180 injured in crash, 102 transferred to hospitals; 75 deaths (45 from crash, 30 from chlorine exposure).
</t>
        </r>
      </text>
    </comment>
    <comment ref="A48" authorId="2" shapeId="0">
      <text>
        <r>
          <rPr>
            <sz val="8"/>
            <color indexed="81"/>
            <rFont val="Tahoma"/>
            <family val="2"/>
          </rPr>
          <t xml:space="preserve">Sarin, a potent, clear, colorless and tasteless nerve agent, is released into the ventilation systems of a major commercial office building—via several spray dissemination devices—in the downtown area. The agent kills 95% of the approximately 4,000 individuals in the office building, and kills or sickens many of the first responders. In addition, some of the agent exits through rooftop ventilation stacks, creating a downwind hazard.
</t>
        </r>
        <r>
          <rPr>
            <u/>
            <sz val="8"/>
            <color indexed="81"/>
            <rFont val="Tahoma"/>
            <family val="2"/>
          </rPr>
          <t>Impact</t>
        </r>
        <r>
          <rPr>
            <sz val="8"/>
            <color indexed="81"/>
            <rFont val="Tahoma"/>
            <family val="2"/>
          </rPr>
          <t xml:space="preserve">: 500 injuries, 350 hospitalizations, 3,800 deaths. The building and immediate surroundings will be require decontamination.   
</t>
        </r>
      </text>
    </comment>
    <comment ref="A49" authorId="2" shapeId="0">
      <text>
        <r>
          <rPr>
            <sz val="8"/>
            <color indexed="81"/>
            <rFont val="Tahoma"/>
            <family val="2"/>
          </rPr>
          <t xml:space="preserve">A nuclear bomb (fission-fusion) is detonated downtown. Severe loss of life and infrastructure within 2 mile blast radius. Moderate damage and loss of life in other affected areas.   Explosion will release 10,000 times more radiation than a large dirty bomb.   Blast, thermal, and radiation injuries in combination will result in worse prognoses for patients than only sustaining one independent injury.  
</t>
        </r>
        <r>
          <rPr>
            <u/>
            <sz val="8"/>
            <color indexed="81"/>
            <rFont val="Tahoma"/>
            <family val="2"/>
          </rPr>
          <t>Impact</t>
        </r>
        <r>
          <rPr>
            <sz val="8"/>
            <color indexed="81"/>
            <rFont val="Tahoma"/>
            <family val="2"/>
          </rPr>
          <t xml:space="preserve">: 500,000 injured, 300,000 require hospital level treatment. 61,680 deaths.  Significant long term environmental impact.
</t>
        </r>
      </text>
    </comment>
    <comment ref="A50" authorId="2" shapeId="0">
      <text>
        <r>
          <rPr>
            <sz val="8"/>
            <color indexed="81"/>
            <rFont val="Tahoma"/>
            <family val="2"/>
          </rPr>
          <t xml:space="preserve">An accident occurs at a nuclear power plant less than 100 miles from downtown. The cooling systems for two of the plants four cores are disabled and the cores experience full meltdown. Efforts to cool the cores have failed.   A build up of radioactive infused steam cause several large explosions, resulting in dispersal and release of radiological contaminants into the surrounding region and atmosphere.   Evacuation order given for all individuals within 10 mile radius of the plan.  Approximately 300,000 individuals live within 10 mile evacuation zone. Numerous healthcare facilities potentially affected. 
</t>
        </r>
        <r>
          <rPr>
            <u/>
            <sz val="8"/>
            <color indexed="81"/>
            <rFont val="Tahoma"/>
            <family val="2"/>
          </rPr>
          <t>Impact</t>
        </r>
        <r>
          <rPr>
            <sz val="8"/>
            <color indexed="81"/>
            <rFont val="Tahoma"/>
            <family val="2"/>
          </rPr>
          <t xml:space="preserve">: At power plant, 25 reported injuries; 7 require hospitalization; 2 deaths. No immediately reported injuries and/or deaths reported in the community.
</t>
        </r>
      </text>
    </comment>
    <comment ref="A51" authorId="2" shapeId="0">
      <text>
        <r>
          <rPr>
            <sz val="8"/>
            <color indexed="81"/>
            <rFont val="Tahoma"/>
            <family val="2"/>
          </rPr>
          <t xml:space="preserve">A Radiological Dispersal Device (RDD or “dirty bomb”) — composed primarily of Cesium-137—is detonated in the downtown region of a major urban center. Radiation exposure causes skin damage similar to burns deep within the body. The contaminated region covers approximately thirty-six blocks, including the business district, residential row houses, crowded shopping areas, and a high school. 
</t>
        </r>
        <r>
          <rPr>
            <u/>
            <sz val="8"/>
            <color indexed="81"/>
            <rFont val="Tahoma"/>
            <family val="2"/>
          </rPr>
          <t>Impact</t>
        </r>
        <r>
          <rPr>
            <sz val="8"/>
            <color indexed="81"/>
            <rFont val="Tahoma"/>
            <family val="2"/>
          </rPr>
          <t xml:space="preserve">: 20,000 injuries; over 1,000 hospitalizations; 270 deaths. Significant disruption to economic and infrastructure resources. 
</t>
        </r>
      </text>
    </comment>
    <comment ref="A52" authorId="2" shapeId="0">
      <text>
        <r>
          <rPr>
            <sz val="8"/>
            <color indexed="81"/>
            <rFont val="Tahoma"/>
            <family val="2"/>
          </rPr>
          <t xml:space="preserve">An explosion occurs at a cancer treatment hospital located in a populated area of the county. Strong gusts of wind deposit the fallout up to 1 mile downwind from the hospital.   Hospital is disabled for extended period of time. 
</t>
        </r>
        <r>
          <rPr>
            <u/>
            <sz val="8"/>
            <color indexed="81"/>
            <rFont val="Tahoma"/>
            <family val="2"/>
          </rPr>
          <t>Impact</t>
        </r>
        <r>
          <rPr>
            <sz val="8"/>
            <color indexed="81"/>
            <rFont val="Tahoma"/>
            <family val="2"/>
          </rPr>
          <t xml:space="preserve">: Within 2 days, 10 hospitalizations due to radiation poisoning and 3 deaths. Nearly 2000 residents in the area who were exposed to radioactive materials.   
</t>
        </r>
      </text>
    </comment>
    <comment ref="A53" authorId="2" shapeId="0">
      <text>
        <r>
          <rPr>
            <sz val="8"/>
            <color indexed="81"/>
            <rFont val="Tahoma"/>
            <family val="2"/>
          </rPr>
          <t xml:space="preserve">Ricin is disseminated in underground in jurisdiction’s light rail transportation system during busy Monday morning commute. Ricin toxin is synthesized from castor plants endemic in the local area. It has a short incubation and within a few hours, numerous individuals begin reporting to local hospitals with respiratory distress, fever, cough, nausea and other symptoms.   No FDA approved treatments, supportive therapy only.   Symptoms worsen with death occurring 36-48 hrs from exposure.  
</t>
        </r>
        <r>
          <rPr>
            <u/>
            <sz val="8"/>
            <color indexed="81"/>
            <rFont val="Tahoma"/>
            <family val="2"/>
          </rPr>
          <t>Impact</t>
        </r>
        <r>
          <rPr>
            <sz val="8"/>
            <color indexed="81"/>
            <rFont val="Tahoma"/>
            <family val="2"/>
          </rPr>
          <t xml:space="preserve">: By week’s end, 8,500 cases; 6,000 hospitalizations; 2,500 deaths. Environmental remediation in transportation centers will be required.
</t>
        </r>
      </text>
    </comment>
    <comment ref="A54" authorId="2" shapeId="0">
      <text>
        <r>
          <rPr>
            <sz val="8"/>
            <color indexed="81"/>
            <rFont val="Tahoma"/>
            <family val="2"/>
          </rPr>
          <t xml:space="preserve">A train carrying a number of large, industrial chlorine tanks is is derailed, resulting in an immediate explosion and release of chlorine gas into the air. A light breeze carries the plume toward residential and commercial areas. Several thousand people potentially exposed to smoke and chlorine plume. Several hospitals in the area have been instructed to shelter-in-place.      
</t>
        </r>
        <r>
          <rPr>
            <u/>
            <sz val="8"/>
            <color indexed="81"/>
            <rFont val="Tahoma"/>
            <family val="2"/>
          </rPr>
          <t>Impact</t>
        </r>
        <r>
          <rPr>
            <sz val="8"/>
            <color indexed="81"/>
            <rFont val="Tahoma"/>
            <family val="2"/>
          </rPr>
          <t xml:space="preserve">: 250 total injured; 12 in train accident. Several dozen hospitalizations, 15 deaths. 
</t>
        </r>
      </text>
    </comment>
    <comment ref="A55" authorId="2" shapeId="0">
      <text>
        <r>
          <rPr>
            <sz val="8"/>
            <color indexed="81"/>
            <rFont val="Tahoma"/>
            <family val="2"/>
          </rPr>
          <t xml:space="preserve">An unexplained atmospheric condition disables a broad range of communication functions throughout the area. The loss of infrastructure capacity causes an overload on existing system, triggering cascade of communication failures. Emergency response and healthcare services and systems experience periodic failures in communication capabilities, which lead to several delays in provision of emergency and health services.   
</t>
        </r>
        <r>
          <rPr>
            <u/>
            <sz val="8"/>
            <color indexed="81"/>
            <rFont val="Tahoma"/>
            <family val="2"/>
          </rPr>
          <t>Impact</t>
        </r>
        <r>
          <rPr>
            <sz val="8"/>
            <color indexed="81"/>
            <rFont val="Tahoma"/>
            <family val="2"/>
          </rPr>
          <t xml:space="preserve">: After 3 days, 32 attributable hospitalizations and 11 related deaths. 
</t>
        </r>
      </text>
    </comment>
    <comment ref="A56" authorId="2" shapeId="0">
      <text>
        <r>
          <rPr>
            <sz val="8"/>
            <color indexed="81"/>
            <rFont val="Tahoma"/>
            <family val="2"/>
          </rPr>
          <t xml:space="preserve">A rogue cyber-criminal attacks the energy production of a major metropolitan area, disrupting electrical power service for a period of 8 hours. Generator failure at several hospitals negatively affects service delivery at those facilities.   
</t>
        </r>
        <r>
          <rPr>
            <u/>
            <sz val="8"/>
            <color indexed="81"/>
            <rFont val="Tahoma"/>
            <family val="2"/>
          </rPr>
          <t>Impact</t>
        </r>
        <r>
          <rPr>
            <sz val="8"/>
            <color indexed="81"/>
            <rFont val="Tahoma"/>
            <family val="2"/>
          </rPr>
          <t xml:space="preserve">: Within 1 day, 840 patients are evacuated and relocated to other hospitals, while 6 patients die due to backup generator failure. 
</t>
        </r>
      </text>
    </comment>
    <comment ref="A57" authorId="2" shapeId="0">
      <text>
        <r>
          <rPr>
            <sz val="8"/>
            <color indexed="81"/>
            <rFont val="Tahoma"/>
            <family val="2"/>
          </rPr>
          <t xml:space="preserve">An unintentional mishap on a high-voltage power line causes a cascading series of electrical grid failures across the county, leaving more than 50% of the homes, businesses and healthcare facilities without power. Electrical utility companies estimate at least 48 hours will be needed to restore service.  
</t>
        </r>
        <r>
          <rPr>
            <u/>
            <sz val="8"/>
            <color indexed="81"/>
            <rFont val="Tahoma"/>
            <family val="2"/>
          </rPr>
          <t>Impact</t>
        </r>
        <r>
          <rPr>
            <sz val="8"/>
            <color indexed="81"/>
            <rFont val="Tahoma"/>
            <family val="2"/>
          </rPr>
          <t xml:space="preserve">: After 2 days, 3 hospitalizations, 1 death.
</t>
        </r>
      </text>
    </comment>
    <comment ref="A58" authorId="2" shapeId="0">
      <text>
        <r>
          <rPr>
            <sz val="8"/>
            <color indexed="81"/>
            <rFont val="Tahoma"/>
            <family val="2"/>
          </rPr>
          <t xml:space="preserve">There are several significant emergencies and disasters that may cause and/or occur from a disablement of existing information systems.   The potential impact—direct or indirect—to health and medical services of the county are varied, and potential very serious. Existing resources, i.e. amateur radio operators, vary by community and could serve a mitigating role in this type of scenario.
</t>
        </r>
        <r>
          <rPr>
            <u/>
            <sz val="8"/>
            <color indexed="81"/>
            <rFont val="Tahoma"/>
            <family val="2"/>
          </rPr>
          <t>Impact</t>
        </r>
        <r>
          <rPr>
            <sz val="8"/>
            <color indexed="81"/>
            <rFont val="Tahoma"/>
            <family val="2"/>
          </rPr>
          <t xml:space="preserve">: Within 1 day, 40 hospitalizations and 30 deaths.
</t>
        </r>
      </text>
    </comment>
    <comment ref="A59" authorId="1" shapeId="0">
      <text>
        <r>
          <rPr>
            <sz val="8"/>
            <color indexed="81"/>
            <rFont val="Tahoma"/>
            <family val="2"/>
          </rPr>
          <t xml:space="preserve">A large explosive device is detonated at a downtown government office building. The blast destroys or damages several dozen buildings within an 8 block radius of the explosion.
</t>
        </r>
        <r>
          <rPr>
            <u/>
            <sz val="8"/>
            <color indexed="81"/>
            <rFont val="Tahoma"/>
            <family val="2"/>
          </rPr>
          <t>Impact:</t>
        </r>
        <r>
          <rPr>
            <sz val="8"/>
            <color indexed="81"/>
            <rFont val="Tahoma"/>
            <family val="2"/>
          </rPr>
          <t xml:space="preserve"> Within 1 day, 700 injuries, 500 hospitalizations and 200 deaths.</t>
        </r>
        <r>
          <rPr>
            <b/>
            <sz val="9"/>
            <color indexed="81"/>
            <rFont val="Tahoma"/>
            <family val="2"/>
          </rPr>
          <t xml:space="preserve">
</t>
        </r>
        <r>
          <rPr>
            <sz val="9"/>
            <color indexed="81"/>
            <rFont val="Tahoma"/>
            <family val="2"/>
          </rPr>
          <t xml:space="preserve">
</t>
        </r>
      </text>
    </comment>
    <comment ref="A60" authorId="2" shapeId="0">
      <text>
        <r>
          <rPr>
            <sz val="8"/>
            <color indexed="81"/>
            <rFont val="Tahoma"/>
            <family val="2"/>
          </rPr>
          <t xml:space="preserve">An oil drilling platform several miles off shore is damaged, leaking oil directly into the ocean for an extended period of time. Local seafood and fish hatchery products are contaminated.   A wide array of health impacts affect the surrounding community, including: skin rashes, persistent headaches, coughing.   Like previous oil spills, there is an increase in psychological effects from the spill in both cleanup workers and local residents.    
</t>
        </r>
        <r>
          <rPr>
            <u/>
            <sz val="8"/>
            <color indexed="81"/>
            <rFont val="Tahoma"/>
            <family val="2"/>
          </rPr>
          <t>Impact</t>
        </r>
        <r>
          <rPr>
            <sz val="8"/>
            <color indexed="81"/>
            <rFont val="Tahoma"/>
            <family val="2"/>
          </rPr>
          <t xml:space="preserve">: Within 4 months, 11 deaths and 62 hospitalizations. Potential for major threats to the environment.
</t>
        </r>
      </text>
    </comment>
    <comment ref="A61" authorId="2" shapeId="0">
      <text>
        <r>
          <rPr>
            <sz val="8"/>
            <color indexed="81"/>
            <rFont val="Tahoma"/>
            <family val="2"/>
          </rPr>
          <t xml:space="preserve">A large storm inundates and incapacitates several large wastewater pumping stations, resulting in sewer backups and failures in a large swath of the community. Approximately 8-12 hours for normal services to resume operations.
</t>
        </r>
        <r>
          <rPr>
            <u/>
            <sz val="8"/>
            <color indexed="81"/>
            <rFont val="Tahoma"/>
            <family val="2"/>
          </rPr>
          <t>Impact</t>
        </r>
        <r>
          <rPr>
            <sz val="8"/>
            <color indexed="81"/>
            <rFont val="Tahoma"/>
            <family val="2"/>
          </rPr>
          <t xml:space="preserve">: After 3 days, 8 attributable hospitalizations and 1 death. Potential for long and short-term impacts on the environment including the presence of gross pollutants and bacteria in coastal waters.
</t>
        </r>
      </text>
    </comment>
    <comment ref="A62" authorId="2" shapeId="0">
      <text>
        <r>
          <rPr>
            <sz val="8"/>
            <color indexed="81"/>
            <rFont val="Tahoma"/>
            <family val="2"/>
          </rPr>
          <t xml:space="preserve">Local, regional and national distribution systems are increasingly reliant upon just-in-time production.   A disruption of the production and distribution of medical supplies has occurred because of an emergency in another state. Lack of certain drugs and antibiotics have compromised and delayed care for patients. 
</t>
        </r>
        <r>
          <rPr>
            <u/>
            <sz val="8"/>
            <color indexed="81"/>
            <rFont val="Tahoma"/>
            <family val="2"/>
          </rPr>
          <t>Impact</t>
        </r>
        <r>
          <rPr>
            <sz val="8"/>
            <color indexed="81"/>
            <rFont val="Tahoma"/>
            <family val="2"/>
          </rPr>
          <t xml:space="preserve">: Within 3 months, 15 cases affected (among hospitalized patients) and 5 deaths (because proper or preferred drug were not available).
</t>
        </r>
      </text>
    </comment>
    <comment ref="A63" authorId="2" shapeId="0">
      <text>
        <r>
          <rPr>
            <sz val="8"/>
            <color indexed="81"/>
            <rFont val="Tahoma"/>
            <family val="2"/>
          </rPr>
          <t xml:space="preserve">A key bridge which serves as a major transportation artery for both automobiles and light rail is disabled due to recent discovery of a series cracks in the foundational footings. The freeway and light rail line have been closed for an undetermined period of time, with no expected timeline for reopening.   Potential effects of this type of scenario will vary by geography and jurisdiction. 
</t>
        </r>
        <r>
          <rPr>
            <u/>
            <sz val="8"/>
            <color indexed="81"/>
            <rFont val="Tahoma"/>
            <family val="2"/>
          </rPr>
          <t>Impact</t>
        </r>
        <r>
          <rPr>
            <sz val="8"/>
            <color indexed="81"/>
            <rFont val="Tahoma"/>
            <family val="2"/>
          </rPr>
          <t xml:space="preserve">: Within 1 week 2 hospitalizations and approximately 1 death.
</t>
        </r>
      </text>
    </comment>
    <comment ref="A64" authorId="2" shapeId="0">
      <text>
        <r>
          <rPr>
            <sz val="8"/>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8"/>
            <color indexed="81"/>
            <rFont val="Tahoma"/>
            <family val="2"/>
          </rPr>
          <t>Impact:</t>
        </r>
        <r>
          <rPr>
            <sz val="8"/>
            <color indexed="81"/>
            <rFont val="Tahoma"/>
            <family val="2"/>
          </rPr>
          <t xml:space="preserve"> After 7 days, 285 confirmed cases, 130 hospitalizations and 69 deaths.
</t>
        </r>
      </text>
    </comment>
    <comment ref="A65" authorId="2" shapeId="0">
      <text>
        <r>
          <rPr>
            <sz val="8"/>
            <color indexed="81"/>
            <rFont val="Tahoma"/>
            <family val="2"/>
          </rPr>
          <t xml:space="preserve">The network and systems that provide water to more than 70% of the homes, industry and healthcare services in the jurisdiction are disabled for unknown reasons. This disruption of drinking water treatment process triggers an outbreak of cryptosporidium in the affected area. Affected patients include immune-compromised patients.
</t>
        </r>
        <r>
          <rPr>
            <u/>
            <sz val="8"/>
            <color indexed="81"/>
            <rFont val="Tahoma"/>
            <family val="2"/>
          </rPr>
          <t>Impact:</t>
        </r>
        <r>
          <rPr>
            <sz val="8"/>
            <color indexed="81"/>
            <rFont val="Tahoma"/>
            <family val="2"/>
          </rPr>
          <t xml:space="preserve"> After 7 days, 285 confirmed cases, 130 hospitalizations and 69 deaths.
</t>
        </r>
      </text>
    </comment>
  </commentList>
</comments>
</file>

<file path=xl/sharedStrings.xml><?xml version="1.0" encoding="utf-8"?>
<sst xmlns="http://schemas.openxmlformats.org/spreadsheetml/2006/main" count="295" uniqueCount="160">
  <si>
    <t>What Is Done With the Results?</t>
  </si>
  <si>
    <t>How Do We Get Started?</t>
  </si>
  <si>
    <t>What Geographic Areas or Perspectives Should Be Considered?</t>
  </si>
  <si>
    <t>How Are the Various Hazards Analyzed?</t>
  </si>
  <si>
    <r>
      <t>Step 5</t>
    </r>
    <r>
      <rPr>
        <sz val="10"/>
        <rFont val="Arial"/>
        <family val="2"/>
      </rPr>
      <t>: Rank and Prioritize the Results</t>
    </r>
  </si>
  <si>
    <t>Hazard</t>
  </si>
  <si>
    <t>Rank</t>
  </si>
  <si>
    <t xml:space="preserve">Hazards differ by probability of occurrence, resources available for response, and potential health impact-at both the individual (human) and system level. A thorough hazard assessment can establish planning priorities so that the most important hazards, including highly probable and/or major health care impacts, are planned for first, and those least likely to occur or have minor/moderate public health impact can be defferred until later. The outcome of the assessment can also be used to target mitigation resources, as well as serve as a basis for broader community engagment in response and mitigation planning. </t>
  </si>
  <si>
    <t>Tornado</t>
  </si>
  <si>
    <t>Drought</t>
  </si>
  <si>
    <t>Landslide</t>
  </si>
  <si>
    <t>Flood</t>
  </si>
  <si>
    <t>Wildfire</t>
  </si>
  <si>
    <t>Radiological Incident – Fixed Facility</t>
  </si>
  <si>
    <t>BIOLOGICAL HAZARDS</t>
  </si>
  <si>
    <t>Earthquake - Moderate</t>
  </si>
  <si>
    <t>Nuclear Facility Failure</t>
  </si>
  <si>
    <t>Civil Disorder</t>
  </si>
  <si>
    <t>Coastal Erosion</t>
  </si>
  <si>
    <t>Expansive Soil</t>
  </si>
  <si>
    <t>Hailstorm</t>
  </si>
  <si>
    <t>Severe Winter Storm</t>
  </si>
  <si>
    <t>Extreme Summer Weather</t>
  </si>
  <si>
    <t>Storm Surge</t>
  </si>
  <si>
    <t>Tsunami</t>
  </si>
  <si>
    <t>Windstorm</t>
  </si>
  <si>
    <t>Volcano</t>
  </si>
  <si>
    <t>Avalanche</t>
  </si>
  <si>
    <t>Dam Failure</t>
  </si>
  <si>
    <t>Land Subsidence</t>
  </si>
  <si>
    <t>NATURAL HAZARDS</t>
  </si>
  <si>
    <t xml:space="preserve">PUBLIC HEALTH </t>
  </si>
  <si>
    <t xml:space="preserve">MENTAL HEALTH </t>
  </si>
  <si>
    <t>HEALTHCARE</t>
  </si>
  <si>
    <t>CHEMICAL &amp; RADIOLOGICAL HAZARDS</t>
  </si>
  <si>
    <t>Improbable: 0
Remote: 1
Ocassional: 2
Probable: 3
Frequent: 4</t>
  </si>
  <si>
    <t>Communications Failure</t>
  </si>
  <si>
    <t>Electrical Failure</t>
  </si>
  <si>
    <t>Information Systems Failure</t>
  </si>
  <si>
    <t>Sewer Failure</t>
  </si>
  <si>
    <t>Supply Shortage</t>
  </si>
  <si>
    <t>Water Supply Contamination</t>
  </si>
  <si>
    <t>Water Supply Disruption</t>
  </si>
  <si>
    <t>Cyber Attack</t>
  </si>
  <si>
    <t>TECHNOLOGICAL HAZARDS</t>
  </si>
  <si>
    <t>Fire - Largescale Urban</t>
  </si>
  <si>
    <t>HAZARD</t>
  </si>
  <si>
    <t>Climate Change</t>
  </si>
  <si>
    <t>HEALTH HAZARD RISK ASSESSMENT TOOL</t>
  </si>
  <si>
    <t>What Should Be Included in the Analysis?</t>
  </si>
  <si>
    <t>What Happens When You Are Finished?</t>
  </si>
  <si>
    <r>
      <rPr>
        <b/>
        <sz val="10"/>
        <rFont val="Arial"/>
        <family val="2"/>
      </rPr>
      <t>Step 2:</t>
    </r>
    <r>
      <rPr>
        <sz val="10"/>
        <rFont val="Arial"/>
      </rPr>
      <t xml:space="preserve"> Define the geographic area to be included.</t>
    </r>
  </si>
  <si>
    <t>HEALTH HAZARD ASSESSMENT &amp; PRIORITIZATION INSTRUCTIONS</t>
  </si>
  <si>
    <t>Why Conduct a Hazard Assessment?</t>
  </si>
  <si>
    <t>RESPONDER AGENCIES</t>
  </si>
  <si>
    <t>COMMUNITY AGENCIES</t>
  </si>
  <si>
    <t>HEALTH SEVERITY</t>
  </si>
  <si>
    <t>Aerosolized Anthrax</t>
  </si>
  <si>
    <t>Agroterrorism</t>
  </si>
  <si>
    <t>Botulism</t>
  </si>
  <si>
    <t>Pneumonic Plague</t>
  </si>
  <si>
    <t>Smallpox</t>
  </si>
  <si>
    <t>Tularemia</t>
  </si>
  <si>
    <t>Emergent Disease</t>
  </si>
  <si>
    <t>Pandemic Flu</t>
  </si>
  <si>
    <t>Blister Agent</t>
  </si>
  <si>
    <t>Nerve Agent</t>
  </si>
  <si>
    <t>Ricin</t>
  </si>
  <si>
    <t>Mass Casualty HazMat Incident</t>
  </si>
  <si>
    <t>Thunderstorm &amp; Lightning</t>
  </si>
  <si>
    <t xml:space="preserve">Intentional Food Contamination </t>
  </si>
  <si>
    <t>Radiological Dispersal Device</t>
  </si>
  <si>
    <t>Major Hurricane</t>
  </si>
  <si>
    <t>Major Tropical Cyclone</t>
  </si>
  <si>
    <t>Communicable Disease Outbreak</t>
  </si>
  <si>
    <t>Off-shore Oil Spill</t>
  </si>
  <si>
    <t>Population Displacement-Mass Evacuation</t>
  </si>
  <si>
    <t>Negligigible: 0
Marginal: 1
Limited: 2
Critical: 3
Catastrophic: 4</t>
  </si>
  <si>
    <t>None: 0
Low: 1
Moderate: 2
High: 3
Extreme: 4</t>
  </si>
  <si>
    <t>None: 0
Marginal  1
Limited: 2
Critical: 3
Catastrophic: 4</t>
  </si>
  <si>
    <t>None: 0
Marginal: 1
Limited: 2
Critical: 3
Catastrophic: 4</t>
  </si>
  <si>
    <t>Vectorborne Disease</t>
  </si>
  <si>
    <t>Earthquake - Major</t>
  </si>
  <si>
    <t>PROBABILITY</t>
  </si>
  <si>
    <t>RESOURCE ASSETS</t>
  </si>
  <si>
    <t>Food Supply Contamination</t>
  </si>
  <si>
    <t>Intentional Water Contamination</t>
  </si>
  <si>
    <t>Factory Chemical Spill</t>
  </si>
  <si>
    <t>Industrial Plant Explosion</t>
  </si>
  <si>
    <t>Train Accident – Chlorine Release</t>
  </si>
  <si>
    <t>Transportation Infrastructure Failure</t>
  </si>
  <si>
    <t>IMPACT</t>
  </si>
  <si>
    <t>PUBLIC HEALTH SYSTEM</t>
  </si>
  <si>
    <t>HEALTHCARE SYSTEM</t>
  </si>
  <si>
    <t xml:space="preserve">Nuclear Explosion – 10 Kiloton </t>
  </si>
  <si>
    <r>
      <rPr>
        <b/>
        <sz val="10"/>
        <rFont val="Arial"/>
        <family val="2"/>
      </rPr>
      <t>Step 3:</t>
    </r>
    <r>
      <rPr>
        <sz val="10"/>
        <rFont val="Arial"/>
        <family val="2"/>
      </rPr>
      <t xml:space="preserve"> Identify hazards for inclusion in the assessment</t>
    </r>
  </si>
  <si>
    <r>
      <rPr>
        <b/>
        <sz val="10"/>
        <rFont val="Arial"/>
        <family val="2"/>
      </rPr>
      <t xml:space="preserve">Step 6: </t>
    </r>
    <r>
      <rPr>
        <sz val="10"/>
        <rFont val="Arial"/>
        <family val="2"/>
      </rPr>
      <t>Planning, Review and Update</t>
    </r>
  </si>
  <si>
    <t>COMMUNITY</t>
  </si>
  <si>
    <t>Active Shooter</t>
  </si>
  <si>
    <t>Average</t>
  </si>
  <si>
    <t>Participants</t>
  </si>
  <si>
    <t>Improvised Explosive Device</t>
  </si>
  <si>
    <t>RELATIVE RISK SCORE</t>
  </si>
  <si>
    <t>community</t>
  </si>
  <si>
    <t>responder</t>
  </si>
  <si>
    <t>multiplier</t>
  </si>
  <si>
    <t>Health Severity</t>
  </si>
  <si>
    <t>Probability</t>
  </si>
  <si>
    <t>Look Up Tables</t>
  </si>
  <si>
    <t>Multiplier 3</t>
  </si>
  <si>
    <t>Multiplier 3c</t>
  </si>
  <si>
    <t>Multiplier 3b</t>
  </si>
  <si>
    <t>Multiplier 3a</t>
  </si>
  <si>
    <t>Multiplier 2</t>
  </si>
  <si>
    <t>Multiplier 1</t>
  </si>
  <si>
    <t>Community LookUp Table</t>
  </si>
  <si>
    <t>Responder LookUp Table</t>
  </si>
  <si>
    <t>Health Severity LookUp Table</t>
  </si>
  <si>
    <t xml:space="preserve">Look up table </t>
  </si>
  <si>
    <t xml:space="preserve">Community Resource Agencies </t>
  </si>
  <si>
    <t>Responder Acency Resources</t>
  </si>
  <si>
    <t>Mental Health System Impact</t>
  </si>
  <si>
    <t>Healthcare System Impact</t>
  </si>
  <si>
    <t>Public Health System Impact</t>
  </si>
  <si>
    <t>Community Impact</t>
  </si>
  <si>
    <t>"2"</t>
  </si>
  <si>
    <t>"3"</t>
  </si>
  <si>
    <t>"4"</t>
  </si>
  <si>
    <t>Results of Initial Surveys with Community Groups of Interest</t>
  </si>
  <si>
    <t>Region of Interest</t>
  </si>
  <si>
    <t>How Do Different Weights Affect the Rankings?</t>
  </si>
  <si>
    <t>RELATIVE RISK SCORE = PROBABILITY * HEALTH SEVERITY * IMPACTS * RESOURCE ASSETS</t>
  </si>
  <si>
    <t>Impact Weights</t>
  </si>
  <si>
    <t>Probability LookUp Table</t>
  </si>
  <si>
    <t>Global Impact Score: 4</t>
  </si>
  <si>
    <t>Global Impact Score: 3</t>
  </si>
  <si>
    <t>Global Impact Score: 2</t>
  </si>
  <si>
    <t>Modifier values determined by</t>
  </si>
  <si>
    <t>SoCal MSA Steering Committee</t>
  </si>
  <si>
    <t>Relative Risk Score</t>
  </si>
  <si>
    <t>Global Impact Scores</t>
  </si>
  <si>
    <r>
      <rPr>
        <b/>
        <sz val="10"/>
        <rFont val="Arial"/>
        <family val="2"/>
      </rPr>
      <t>Overview:</t>
    </r>
    <r>
      <rPr>
        <sz val="10"/>
        <rFont val="Arial"/>
      </rPr>
      <t xml:space="preserve"> A first step in effective emergency preparedness and management is defining and analyzing jurisdictional hazards. Although all hazards should be addressed, time and resource limitations usually do not allow this to happen in one single planning event. Hazard assessments are a key step to help establish priorities so that the hazards with the highest potential consequences are addressed first and those least likely to occur and/or least likely to cause major problems can be considered later.</t>
    </r>
  </si>
  <si>
    <r>
      <rPr>
        <b/>
        <sz val="10"/>
        <rFont val="Arial"/>
        <family val="2"/>
      </rPr>
      <t>Purpose</t>
    </r>
    <r>
      <rPr>
        <sz val="10"/>
        <rFont val="Arial"/>
        <family val="2"/>
      </rPr>
      <t xml:space="preserve">: This instrument and process is designed to:                                                                                                                                                                                                              1) Provide a framework for consistent, hazard specific jurisdictional planning;                                                                                                                                                                 2) Provide a process for engaging traditional and non-traditional community based planning partners in which hazards, threats and resources relevant to a specific community or agency can be identified, discussed and planned for in meaningful whole community planning.                                                                                                                                                                                                                                                                                      The tool works through identification and assessment (scoring) of eight (8) different specific variables (Risk Components) that collectively determine the relative risks of numerous potential hazards. While this instrument was originally developed in response to the Centers for Disease Control and Prevention (CDC) Risk-Based Funding Pilot Project, the concepts and instruments presented here can be applied to any potential hazard identified as a possible risk to the public's health by the jurisdiction. </t>
    </r>
  </si>
  <si>
    <r>
      <rPr>
        <b/>
        <sz val="10"/>
        <rFont val="Arial"/>
        <family val="2"/>
      </rPr>
      <t>Audience</t>
    </r>
    <r>
      <rPr>
        <sz val="10"/>
        <rFont val="Arial"/>
        <family val="2"/>
      </rPr>
      <t xml:space="preserve">:  This instrument is designed and intended for use by public health and medical planners, managers and officials working at the city, county, metropolitan statistical area, and/or state jurisdictional levels. The instrument relies on the informed input of appropriate representatives from: Public Health, Emergency Medical Services, Fire, Police/Sheriff, Hospitals, Community Clinics, Red Cross, Voluntary Organizations Active in Disaster, Emergency Management, Community-Based Organizations, Faith-Based Organizations, Non-Governmental Organizations, Schools, Mental Health, and any other key partners the jurisdiction considers critical. The tool is flexible and can be adapted to meet the needs and perspectives of any potential user and/or audience-government, non-government, community and faith based organizations-that are interested in emergency planning. </t>
    </r>
  </si>
  <si>
    <t>Step 1: Form a steering committee.</t>
  </si>
  <si>
    <t>Each agency and/or organization invited to participate in this assessment is a valuable contributor to the process. Numerous and varied types of hazards will be considered in this process, many of which have a range of potential impacts on the agency and/or community in different ways. The entire hHAP process works best when managed by a representative group or committee to steer the entire assessment process. While a single agency or individual is not expected to have full knowledge of the nexus between hazard and impact, familiarity with basic emergency preparedness and response functions is important.  In addition, those individuals involved in this assessment should have a foundational knowledgeable about their organization, its primary mission, objectives and goals, as well as response capabilities that can be leveraged in an emergency response.  Potential representation from the following groups should be considered when forming the steering group: business; community leadership; cultural and faith-based groups and organizations; emergency management; fire, healthcare; law enforcement; social services; housing and sheltering; media; mental/behavioral health; office of aging; education and childcare representatives.</t>
  </si>
  <si>
    <t xml:space="preserve">Originally designed to meet the needs of the SoCal MSA as part of the CDC’s Risk-Based pilot project, other agencies and communities using this instrument should understand the geographic boundaries of their jurisdictional authority and/or planning scope and select the appropriate geographic areas. hHAP can be utilized for any defined geography and jurisdictions should consider utilizing the tool in assessing as many sub-divisions of their jurisdiction as necessary. </t>
  </si>
  <si>
    <t>Risk Component:</t>
  </si>
  <si>
    <r>
      <t xml:space="preserve">As risk varies across jurisdictional and geographical boundaries, the Steering Committee must decide which hazards to include in their assessment. In addition to probability and historical occurrences, consider geographic, topographic, and meteorological features unique to each jurisdiction when selecting potential hazards. The hHAP Excel tool has been pre-loaded to include 62, scenario based hazards, assigned into one of four pre-identified Hazard Type Worksheets: Natural, Biological, Chem/Rad and Technological. If so desired, the Steering Committee can add and/or remove different hazards from the standard list by inserting or deleting the hazard specific rows in the the appropriate Hazard Type worksheet(s). As the tool utilizes several linked worksheets to track and perform the assessment calculations, the user should also adjust the </t>
    </r>
    <r>
      <rPr>
        <i/>
        <sz val="10"/>
        <rFont val="Arial"/>
        <family val="2"/>
      </rPr>
      <t>Calculations</t>
    </r>
    <r>
      <rPr>
        <sz val="10"/>
        <rFont val="Arial"/>
        <family val="2"/>
      </rPr>
      <t xml:space="preserve"> and </t>
    </r>
    <r>
      <rPr>
        <i/>
        <sz val="10"/>
        <rFont val="Arial"/>
        <family val="2"/>
      </rPr>
      <t>Complete Ranking</t>
    </r>
    <r>
      <rPr>
        <sz val="10"/>
        <rFont val="Arial"/>
        <family val="2"/>
      </rPr>
      <t xml:space="preserve"> worksheets to reflect the selected hazards and to ensure that the Risk Components values are appropriately routed into the </t>
    </r>
    <r>
      <rPr>
        <i/>
        <sz val="10"/>
        <rFont val="Arial"/>
        <family val="2"/>
      </rPr>
      <t>Calculations</t>
    </r>
    <r>
      <rPr>
        <sz val="10"/>
        <rFont val="Arial"/>
        <family val="2"/>
      </rPr>
      <t xml:space="preserve"> worksheet. The </t>
    </r>
    <r>
      <rPr>
        <i/>
        <sz val="10"/>
        <rFont val="Arial"/>
        <family val="2"/>
      </rPr>
      <t>Sample Average Calculations worksheet</t>
    </r>
    <r>
      <rPr>
        <sz val="10"/>
        <rFont val="Arial"/>
        <family val="2"/>
      </rPr>
      <t xml:space="preserve"> has been included in this tool to facilitate the collection and analysis (via mean/average function) of data from multiple stakeholder/user particpants. Note the pop-up directions (cells A1, F3 and G3) which instruct the user how to manipulate this sheet to collect and aggregate the data. Ensuring the average data is linked back into the hazard specific calculations is essential for acquiring a correct Relative Risk score.</t>
    </r>
  </si>
  <si>
    <r>
      <rPr>
        <b/>
        <sz val="10"/>
        <rFont val="Arial"/>
        <family val="2"/>
      </rPr>
      <t>Step 4:</t>
    </r>
    <r>
      <rPr>
        <sz val="10"/>
        <rFont val="Arial"/>
      </rPr>
      <t xml:space="preserve"> Conduct Assessments to Acquire Data to Create Relative Risk Score</t>
    </r>
  </si>
  <si>
    <t xml:space="preserve">Once the potential list of hazards is finalized, each health hazard risk is assessed individually and independently from the other identified hazards through assessing the eight Risk Components of each hazard. hHAP produces a composite Relative Risk Score for each of the assessed hazards.  Relative Risk is defined as: </t>
  </si>
  <si>
    <r>
      <t xml:space="preserve">The Relative Risk Score is calculated from eight (8) required Risk Components specific to each hazard.  Complete the steps for each of the identified hazards listed in the four hazard type worksheets in this instrument (Natural, Biological, etc).  See the Scoring Criteria listed in Step 4 (pg. 5-12) of the Methods section of the hHAP Manual for a more detailed breakdown of how to complete each Risk Component section. The colored tabs (the four hazard type worksheets and the optional </t>
    </r>
    <r>
      <rPr>
        <i/>
        <sz val="10"/>
        <rFont val="Arial"/>
        <family val="2"/>
      </rPr>
      <t>Sample Average Calculation</t>
    </r>
    <r>
      <rPr>
        <sz val="10"/>
        <rFont val="Arial"/>
        <family val="2"/>
      </rPr>
      <t xml:space="preserve"> worksheet) allow the user to enter participant responses. The tool currently allows the user to enter the Risk Component responses of one participant into the four hazard type worksheets. If there are additional participants, the user may modify the tool by averaging multiple participant responses for a single Risk Component (consider the </t>
    </r>
    <r>
      <rPr>
        <i/>
        <sz val="10"/>
        <rFont val="Arial"/>
        <family val="2"/>
      </rPr>
      <t>Sample Average Calculation</t>
    </r>
    <r>
      <rPr>
        <sz val="10"/>
        <rFont val="Arial"/>
        <family val="2"/>
      </rPr>
      <t xml:space="preserve"> worksheet) and routing the averages to their corresponding cells in the four hazard type worksheets. </t>
    </r>
  </si>
  <si>
    <r>
      <t xml:space="preserve">Once all eight Risk Components have been entered for each hazard, the </t>
    </r>
    <r>
      <rPr>
        <i/>
        <sz val="10"/>
        <rFont val="Arial"/>
        <family val="2"/>
      </rPr>
      <t>Calculations</t>
    </r>
    <r>
      <rPr>
        <sz val="10"/>
        <rFont val="Arial"/>
        <family val="2"/>
      </rPr>
      <t xml:space="preserve"> worksheet is designed to automatically calculate and display the Relative Risk Score for each hazard. The Relative Risk Scores will then populate into the </t>
    </r>
    <r>
      <rPr>
        <i/>
        <sz val="10"/>
        <rFont val="Arial"/>
        <family val="2"/>
      </rPr>
      <t>Complete Ranking</t>
    </r>
    <r>
      <rPr>
        <sz val="10"/>
        <rFont val="Arial"/>
        <family val="2"/>
      </rPr>
      <t xml:space="preserve"> worksheet and the four hazard worksheets. The </t>
    </r>
    <r>
      <rPr>
        <i/>
        <sz val="10"/>
        <rFont val="Arial"/>
        <family val="2"/>
      </rPr>
      <t xml:space="preserve">Complete Ranking </t>
    </r>
    <r>
      <rPr>
        <sz val="10"/>
        <rFont val="Arial"/>
        <family val="2"/>
      </rPr>
      <t xml:space="preserve">worksheet also allows the user to alphabatize, sort and rank a listing of all identified hazards. Note that the hHap includes tie score rankings.  Using the rankings from the </t>
    </r>
    <r>
      <rPr>
        <i/>
        <sz val="10"/>
        <rFont val="Arial"/>
        <family val="2"/>
      </rPr>
      <t>Complete Ranking</t>
    </r>
    <r>
      <rPr>
        <sz val="10"/>
        <rFont val="Arial"/>
        <family val="2"/>
      </rPr>
      <t xml:space="preserve"> worksheet, the "Top 10 Hazards" tab provides a visual representation of the top 10 identified hazards.  These rankings serve to prioritize the identified hazards, improve understanding of existing gaps, risks and resources, as well as providing an assessment based foundation for development of response plans, training, exercising, mitigation and/or response preparation efforts at the Jurisdictional, Response or Community Agency level.</t>
    </r>
  </si>
  <si>
    <t xml:space="preserve">The prioritization of the individual Risk Scores can provide a clearer picture of strategic gaps and operational needs for a public health agency. Mitigation strategies to achieve short and long term outcome deliverables can be identified, planned and executed.  The assessment and prioritization of health hazards is an ongoing process. Changes in population, demographic, environmental and disease specific risk factors, as well as improvements in planning, training, exercising and mitigation based activities completed by the department or agency alter the equation of Relative Risk. This process and supporting instrument will be most useful if it is utilized in an ongoing cycle. Once measurable changes have occurred, the assessment will need to be updated and the prioritization reevaluated. </t>
  </si>
  <si>
    <t>A weighting scheme of weights (Impacts) and modifiers (Probability, Health Severity and Agency Resources) was developed to provide standardized metrics that represent the complex nature of risk. This weighting scheme is intended to capture the nuanced relationship between the likelihood of a particular hazard, the extent to which the hazard may cause injuries, disabilities and/or deaths, and resources. The weighting scheme can be adjusted to reflect different priorities of the Steering Committee and/or stakehoder groups. See Appendix C.</t>
  </si>
  <si>
    <t>Agency Resource Capabilities</t>
  </si>
  <si>
    <t>Global Impact Weights</t>
  </si>
  <si>
    <t>Calculations -HIDE</t>
  </si>
  <si>
    <t>HIDE</t>
  </si>
  <si>
    <t>Modifier Values-HIDE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</si>
</sst>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0"/>
  </numFmts>
  <fonts count="37" x14ac:knownFonts="1">
    <font>
      <sz val="10"/>
      <name val="Arial"/>
    </font>
    <font>
      <b/>
      <sz val="11"/>
      <name val="Arial"/>
      <family val="2"/>
    </font>
    <font>
      <b/>
      <sz val="9"/>
      <name val="Arial"/>
      <family val="2"/>
    </font>
    <font>
      <b/>
      <sz val="10"/>
      <name val="Arial"/>
      <family val="2"/>
    </font>
    <font>
      <sz val="10"/>
      <name val="Arial"/>
      <family val="2"/>
    </font>
    <font>
      <b/>
      <sz val="12"/>
      <name val="Arial"/>
      <family val="2"/>
    </font>
    <font>
      <b/>
      <u/>
      <sz val="9"/>
      <name val="Arial"/>
      <family val="2"/>
    </font>
    <font>
      <i/>
      <sz val="10"/>
      <name val="Arial"/>
      <family val="2"/>
    </font>
    <font>
      <i/>
      <u/>
      <sz val="10"/>
      <name val="Arial"/>
      <family val="2"/>
    </font>
    <font>
      <b/>
      <sz val="8"/>
      <name val="Arial"/>
      <family val="2"/>
    </font>
    <font>
      <sz val="9"/>
      <name val="Arial"/>
      <family val="2"/>
    </font>
    <font>
      <sz val="8"/>
      <name val="Arial"/>
      <family val="2"/>
    </font>
    <font>
      <sz val="9"/>
      <color indexed="81"/>
      <name val="Tahoma"/>
      <family val="2"/>
    </font>
    <font>
      <sz val="9"/>
      <color indexed="81"/>
      <name val="Tahoma"/>
      <family val="2"/>
    </font>
    <font>
      <b/>
      <sz val="9"/>
      <color indexed="81"/>
      <name val="Tahoma"/>
      <family val="2"/>
    </font>
    <font>
      <b/>
      <i/>
      <sz val="10"/>
      <name val="Arial"/>
      <family val="2"/>
    </font>
    <font>
      <sz val="9"/>
      <color indexed="8"/>
      <name val="Arial"/>
      <family val="2"/>
    </font>
    <font>
      <u/>
      <sz val="10"/>
      <name val="Arial"/>
      <family val="2"/>
    </font>
    <font>
      <sz val="8"/>
      <color indexed="81"/>
      <name val="Tahoma"/>
      <family val="2"/>
    </font>
    <font>
      <sz val="8"/>
      <color indexed="81"/>
      <name val="Tahoma"/>
      <family val="2"/>
    </font>
    <font>
      <u/>
      <sz val="8"/>
      <color indexed="81"/>
      <name val="Tahoma"/>
      <family val="2"/>
    </font>
    <font>
      <sz val="9"/>
      <color indexed="81"/>
      <name val="Tahoma"/>
      <charset val="1"/>
    </font>
    <font>
      <u/>
      <sz val="9"/>
      <color indexed="81"/>
      <name val="Tahoma"/>
      <family val="2"/>
    </font>
    <font>
      <sz val="10"/>
      <color indexed="8"/>
      <name val="Calibri"/>
    </font>
    <font>
      <sz val="12"/>
      <color theme="1"/>
      <name val="Calibri"/>
      <family val="2"/>
      <scheme val="minor"/>
    </font>
    <font>
      <b/>
      <sz val="11"/>
      <color theme="1"/>
      <name val="Calibri"/>
      <family val="2"/>
      <scheme val="minor"/>
    </font>
    <font>
      <sz val="11"/>
      <name val="Calibri"/>
      <family val="2"/>
      <scheme val="minor"/>
    </font>
    <font>
      <b/>
      <i/>
      <sz val="12"/>
      <color theme="1"/>
      <name val="Calibri"/>
      <family val="2"/>
      <scheme val="minor"/>
    </font>
    <font>
      <b/>
      <sz val="12"/>
      <color theme="1"/>
      <name val="Calibri"/>
      <family val="2"/>
      <scheme val="minor"/>
    </font>
    <font>
      <sz val="10"/>
      <color theme="1"/>
      <name val="Arial"/>
      <family val="2"/>
    </font>
    <font>
      <b/>
      <sz val="14"/>
      <color theme="1"/>
      <name val="Calibri"/>
      <family val="2"/>
      <scheme val="minor"/>
    </font>
    <font>
      <sz val="14"/>
      <color theme="1"/>
      <name val="Calibri"/>
      <family val="2"/>
      <scheme val="minor"/>
    </font>
    <font>
      <sz val="12"/>
      <name val="Calibri"/>
      <family val="2"/>
      <scheme val="minor"/>
    </font>
    <font>
      <b/>
      <sz val="10"/>
      <color theme="1"/>
      <name val="Arial"/>
      <family val="2"/>
    </font>
    <font>
      <u/>
      <sz val="12"/>
      <color theme="1"/>
      <name val="Calibri"/>
      <family val="2"/>
      <scheme val="minor"/>
    </font>
    <font>
      <sz val="9"/>
      <color theme="1"/>
      <name val="Calibri"/>
      <family val="2"/>
      <scheme val="minor"/>
    </font>
    <font>
      <b/>
      <sz val="9"/>
      <color theme="1"/>
      <name val="Calibri"/>
      <family val="2"/>
      <scheme val="minor"/>
    </font>
  </fonts>
  <fills count="27">
    <fill>
      <patternFill patternType="none"/>
    </fill>
    <fill>
      <patternFill patternType="gray125"/>
    </fill>
    <fill>
      <patternFill patternType="solid">
        <fgColor indexed="43"/>
        <bgColor indexed="22"/>
      </patternFill>
    </fill>
    <fill>
      <patternFill patternType="solid">
        <fgColor indexed="46"/>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2"/>
        <bgColor indexed="22"/>
      </patternFill>
    </fill>
    <fill>
      <patternFill patternType="solid">
        <fgColor indexed="22"/>
        <bgColor indexed="64"/>
      </patternFill>
    </fill>
    <fill>
      <patternFill patternType="solid">
        <fgColor indexed="46"/>
        <bgColor indexed="22"/>
      </patternFill>
    </fill>
    <fill>
      <patternFill patternType="solid">
        <fgColor indexed="41"/>
        <bgColor indexed="22"/>
      </patternFill>
    </fill>
    <fill>
      <patternFill patternType="solid">
        <fgColor rgb="FFFFFF99"/>
        <bgColor indexed="64"/>
      </patternFill>
    </fill>
    <fill>
      <patternFill patternType="solid">
        <fgColor rgb="FFFFFF99"/>
        <bgColor indexed="22"/>
      </patternFill>
    </fill>
    <fill>
      <patternFill patternType="solid">
        <fgColor rgb="FF00B050"/>
        <bgColor indexed="64"/>
      </patternFill>
    </fill>
    <fill>
      <patternFill patternType="solid">
        <fgColor rgb="FF008040"/>
        <bgColor indexed="64"/>
      </patternFill>
    </fill>
    <fill>
      <patternFill patternType="solid">
        <fgColor theme="0" tint="-0.249977111117893"/>
        <bgColor indexed="64"/>
      </patternFill>
    </fill>
    <fill>
      <patternFill patternType="solid">
        <fgColor rgb="FFC8C3EC"/>
        <bgColor indexed="64"/>
      </patternFill>
    </fill>
    <fill>
      <patternFill patternType="solid">
        <fgColor rgb="FFFFF6CA"/>
        <bgColor indexed="64"/>
      </patternFill>
    </fill>
    <fill>
      <patternFill patternType="solid">
        <fgColor theme="9" tint="0.59999389629810485"/>
        <bgColor indexed="64"/>
      </patternFill>
    </fill>
    <fill>
      <patternFill patternType="solid">
        <fgColor rgb="FFCCFFCC"/>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medium">
        <color theme="5" tint="-0.249977111117893"/>
      </bottom>
      <diagonal/>
    </border>
    <border>
      <left/>
      <right style="thick">
        <color indexed="64"/>
      </right>
      <top/>
      <bottom style="medium">
        <color theme="5" tint="-0.249977111117893"/>
      </bottom>
      <diagonal/>
    </border>
    <border>
      <left style="thick">
        <color indexed="64"/>
      </left>
      <right/>
      <top style="medium">
        <color theme="5" tint="-0.249977111117893"/>
      </top>
      <bottom/>
      <diagonal/>
    </border>
    <border>
      <left/>
      <right/>
      <top style="medium">
        <color theme="5" tint="-0.249977111117893"/>
      </top>
      <bottom/>
      <diagonal/>
    </border>
    <border>
      <left/>
      <right style="thick">
        <color indexed="64"/>
      </right>
      <top style="medium">
        <color theme="5" tint="-0.249977111117893"/>
      </top>
      <bottom/>
      <diagonal/>
    </border>
  </borders>
  <cellStyleXfs count="3">
    <xf numFmtId="0" fontId="0" fillId="0" borderId="0"/>
    <xf numFmtId="0" fontId="4" fillId="0" borderId="0"/>
    <xf numFmtId="0" fontId="24" fillId="0" borderId="0"/>
  </cellStyleXfs>
  <cellXfs count="213">
    <xf numFmtId="0" fontId="0" fillId="0" borderId="0" xfId="0"/>
    <xf numFmtId="0" fontId="5" fillId="0" borderId="0" xfId="0" applyFont="1" applyAlignment="1" applyProtection="1">
      <alignment horizontal="centerContinuous" vertical="center" wrapText="1"/>
    </xf>
    <xf numFmtId="0" fontId="0" fillId="0" borderId="0" xfId="0" applyAlignment="1" applyProtection="1">
      <alignment wrapText="1"/>
    </xf>
    <xf numFmtId="0" fontId="2" fillId="0" borderId="0" xfId="0" applyFont="1" applyAlignment="1" applyProtection="1">
      <alignment horizontal="left" vertical="center" wrapText="1"/>
    </xf>
    <xf numFmtId="0" fontId="4" fillId="0" borderId="0" xfId="0" applyFont="1" applyAlignment="1" applyProtection="1">
      <alignment wrapText="1"/>
    </xf>
    <xf numFmtId="0" fontId="3" fillId="0" borderId="0" xfId="0" applyFont="1" applyAlignment="1" applyProtection="1"/>
    <xf numFmtId="0" fontId="2" fillId="0" borderId="0" xfId="0" applyFont="1" applyAlignment="1" applyProtection="1"/>
    <xf numFmtId="0" fontId="6" fillId="0" borderId="0" xfId="0" applyFont="1" applyAlignment="1" applyProtection="1">
      <alignment wrapText="1"/>
    </xf>
    <xf numFmtId="0" fontId="2" fillId="0" borderId="0" xfId="0" applyFont="1" applyAlignment="1" applyProtection="1">
      <alignment wrapText="1"/>
    </xf>
    <xf numFmtId="0" fontId="7" fillId="0" borderId="0" xfId="0"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Alignment="1" applyProtection="1">
      <alignment vertical="center" wrapText="1"/>
    </xf>
    <xf numFmtId="0" fontId="3" fillId="0" borderId="0" xfId="0" applyFont="1" applyBorder="1" applyAlignment="1" applyProtection="1"/>
    <xf numFmtId="0" fontId="9" fillId="0" borderId="0" xfId="0" applyFont="1" applyAlignment="1" applyProtection="1">
      <alignment horizontal="center" vertical="center" wrapText="1"/>
    </xf>
    <xf numFmtId="2" fontId="3" fillId="0" borderId="0" xfId="0" applyNumberFormat="1" applyFont="1" applyAlignment="1" applyProtection="1">
      <alignment horizontal="center" vertical="center" wrapText="1"/>
    </xf>
    <xf numFmtId="0" fontId="8" fillId="0" borderId="0" xfId="0" applyFont="1" applyBorder="1" applyAlignment="1" applyProtection="1">
      <alignment horizontal="center"/>
    </xf>
    <xf numFmtId="2" fontId="3" fillId="0" borderId="0" xfId="0" applyNumberFormat="1" applyFont="1" applyBorder="1" applyAlignment="1" applyProtection="1">
      <alignment horizontal="center" vertical="center"/>
    </xf>
    <xf numFmtId="0" fontId="2" fillId="0" borderId="0" xfId="0" applyFont="1" applyBorder="1" applyAlignment="1" applyProtection="1"/>
    <xf numFmtId="0" fontId="5" fillId="0" borderId="0" xfId="0" applyFont="1" applyAlignment="1" applyProtection="1">
      <alignment horizontal="centerContinuous"/>
    </xf>
    <xf numFmtId="0" fontId="1" fillId="0" borderId="0" xfId="0" applyFont="1" applyAlignment="1" applyProtection="1">
      <alignment wrapText="1"/>
    </xf>
    <xf numFmtId="0" fontId="3" fillId="0" borderId="0" xfId="0" applyFont="1" applyBorder="1" applyAlignment="1" applyProtection="1">
      <alignment horizontal="left"/>
    </xf>
    <xf numFmtId="0" fontId="1" fillId="0" borderId="0" xfId="1" applyFont="1" applyBorder="1" applyAlignment="1">
      <alignment vertical="center"/>
    </xf>
    <xf numFmtId="0" fontId="0" fillId="0" borderId="0" xfId="0" applyAlignment="1">
      <alignmen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4" fillId="0" borderId="0" xfId="0" applyNumberFormat="1" applyFont="1" applyAlignment="1">
      <alignment horizontal="left" vertical="top" wrapText="1"/>
    </xf>
    <xf numFmtId="0" fontId="4" fillId="0" borderId="0" xfId="0" applyFont="1" applyAlignment="1">
      <alignment horizontal="left" vertical="top" wrapText="1"/>
    </xf>
    <xf numFmtId="0" fontId="0" fillId="0" borderId="0" xfId="0" applyNumberFormat="1"/>
    <xf numFmtId="0" fontId="17" fillId="0" borderId="0" xfId="0" applyFont="1" applyAlignment="1">
      <alignment horizontal="left" vertical="top" wrapText="1"/>
    </xf>
    <xf numFmtId="0" fontId="0" fillId="0" borderId="0" xfId="0" applyAlignment="1"/>
    <xf numFmtId="0" fontId="4" fillId="0" borderId="0" xfId="0" applyFont="1" applyBorder="1" applyAlignment="1">
      <alignment vertical="top" wrapText="1"/>
    </xf>
    <xf numFmtId="0" fontId="0" fillId="0" borderId="0" xfId="0" applyFill="1"/>
    <xf numFmtId="0" fontId="4" fillId="0" borderId="0" xfId="0" applyFont="1" applyFill="1" applyAlignment="1">
      <alignment horizontal="left" vertical="top" wrapText="1"/>
    </xf>
    <xf numFmtId="0" fontId="3" fillId="0" borderId="0" xfId="1" applyFont="1" applyBorder="1" applyAlignment="1">
      <alignment vertical="center"/>
    </xf>
    <xf numFmtId="0" fontId="0" fillId="0" borderId="0" xfId="0" applyAlignment="1">
      <alignment wrapText="1"/>
    </xf>
    <xf numFmtId="2" fontId="0" fillId="0" borderId="0" xfId="0" applyNumberFormat="1"/>
    <xf numFmtId="1" fontId="0" fillId="0" borderId="0" xfId="0" applyNumberFormat="1"/>
    <xf numFmtId="0" fontId="0" fillId="0" borderId="0" xfId="0" applyFill="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0" fillId="0" borderId="9" xfId="0" applyBorder="1" applyAlignment="1" applyProtection="1">
      <alignment wrapText="1"/>
    </xf>
    <xf numFmtId="0" fontId="3" fillId="0" borderId="9" xfId="0" applyFont="1" applyBorder="1" applyAlignment="1" applyProtection="1">
      <alignment vertical="center" wrapText="1"/>
    </xf>
    <xf numFmtId="0" fontId="2" fillId="0" borderId="9" xfId="0" applyFont="1" applyBorder="1" applyAlignment="1" applyProtection="1">
      <alignment horizontal="left" vertical="center" wrapText="1"/>
    </xf>
    <xf numFmtId="0" fontId="10" fillId="0" borderId="1" xfId="0" applyFont="1" applyBorder="1" applyAlignment="1" applyProtection="1">
      <alignment vertical="center" wrapText="1"/>
    </xf>
    <xf numFmtId="0" fontId="16" fillId="0" borderId="1" xfId="0"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0" fontId="10" fillId="0" borderId="1"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2" fontId="2" fillId="0" borderId="1" xfId="0" applyNumberFormat="1" applyFont="1" applyFill="1" applyBorder="1" applyAlignment="1" applyProtection="1">
      <alignment horizontal="center" vertical="center" wrapText="1"/>
    </xf>
    <xf numFmtId="0" fontId="2" fillId="0" borderId="0" xfId="0" applyFont="1" applyFill="1" applyAlignment="1" applyProtection="1">
      <alignment wrapText="1"/>
    </xf>
    <xf numFmtId="0" fontId="0" fillId="0" borderId="0" xfId="0" applyFill="1" applyAlignment="1" applyProtection="1">
      <alignment wrapText="1"/>
    </xf>
    <xf numFmtId="0" fontId="3" fillId="11" borderId="1" xfId="0" applyFont="1" applyFill="1" applyBorder="1" applyAlignment="1" applyProtection="1">
      <alignment horizontal="center" vertical="center" wrapText="1"/>
    </xf>
    <xf numFmtId="0" fontId="2" fillId="11" borderId="1" xfId="0" applyFont="1" applyFill="1" applyBorder="1" applyAlignment="1" applyProtection="1">
      <alignment horizontal="left" vertical="center" wrapText="1"/>
    </xf>
    <xf numFmtId="0" fontId="3" fillId="12" borderId="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24" fillId="0" borderId="0" xfId="2"/>
    <xf numFmtId="2" fontId="24" fillId="0" borderId="0" xfId="2" applyNumberFormat="1"/>
    <xf numFmtId="0" fontId="2" fillId="0" borderId="0" xfId="0" applyFont="1" applyAlignment="1" applyProtection="1">
      <alignment vertical="center" wrapText="1"/>
    </xf>
    <xf numFmtId="0" fontId="10" fillId="0" borderId="1" xfId="0" applyFont="1" applyFill="1" applyBorder="1" applyAlignment="1" applyProtection="1">
      <alignment horizontal="left" vertical="center" wrapText="1"/>
    </xf>
    <xf numFmtId="0" fontId="24" fillId="0" borderId="0" xfId="2" applyAlignment="1">
      <alignment horizontal="center"/>
    </xf>
    <xf numFmtId="0" fontId="24" fillId="13" borderId="0" xfId="2" applyFill="1"/>
    <xf numFmtId="0" fontId="24" fillId="14" borderId="0" xfId="2" applyFill="1"/>
    <xf numFmtId="0" fontId="24" fillId="15" borderId="0" xfId="2" applyFill="1"/>
    <xf numFmtId="0" fontId="24" fillId="0" borderId="0" xfId="2" applyFill="1"/>
    <xf numFmtId="0" fontId="24" fillId="0" borderId="0" xfId="2" applyFill="1" applyAlignment="1">
      <alignment horizontal="center"/>
    </xf>
    <xf numFmtId="2" fontId="24" fillId="0" borderId="0" xfId="2" applyNumberFormat="1" applyFill="1"/>
    <xf numFmtId="0" fontId="26" fillId="0" borderId="0" xfId="2" applyFont="1" applyFill="1"/>
    <xf numFmtId="0" fontId="27" fillId="0" borderId="0" xfId="2" applyFont="1"/>
    <xf numFmtId="2" fontId="26" fillId="0" borderId="0" xfId="2" applyNumberFormat="1" applyFont="1" applyFill="1"/>
    <xf numFmtId="2" fontId="27" fillId="0" borderId="0" xfId="2" applyNumberFormat="1" applyFont="1"/>
    <xf numFmtId="0" fontId="25" fillId="0" borderId="0" xfId="2" applyFont="1"/>
    <xf numFmtId="0" fontId="28" fillId="0" borderId="0" xfId="2" applyFont="1"/>
    <xf numFmtId="2" fontId="24" fillId="16" borderId="0" xfId="2" applyNumberFormat="1" applyFill="1"/>
    <xf numFmtId="2" fontId="28" fillId="16" borderId="0" xfId="2" applyNumberFormat="1" applyFont="1" applyFill="1"/>
    <xf numFmtId="168" fontId="24" fillId="0" borderId="0" xfId="2" applyNumberFormat="1"/>
    <xf numFmtId="0" fontId="4" fillId="0" borderId="1" xfId="2" applyFont="1" applyBorder="1" applyAlignment="1" applyProtection="1">
      <alignment horizontal="left" vertical="center" wrapText="1"/>
    </xf>
    <xf numFmtId="0" fontId="24" fillId="0" borderId="0" xfId="2" applyBorder="1"/>
    <xf numFmtId="0" fontId="28" fillId="0" borderId="0" xfId="2" applyFont="1" applyAlignment="1">
      <alignment horizontal="center"/>
    </xf>
    <xf numFmtId="2" fontId="29" fillId="15" borderId="0" xfId="2" applyNumberFormat="1" applyFont="1" applyFill="1" applyBorder="1" applyAlignment="1">
      <alignment wrapText="1"/>
    </xf>
    <xf numFmtId="2" fontId="29" fillId="0" borderId="10" xfId="2" applyNumberFormat="1" applyFont="1" applyBorder="1" applyAlignment="1">
      <alignment wrapText="1"/>
    </xf>
    <xf numFmtId="0" fontId="29" fillId="0" borderId="0" xfId="2" applyFont="1"/>
    <xf numFmtId="0" fontId="30" fillId="0" borderId="0" xfId="2" applyFont="1" applyAlignment="1">
      <alignment horizontal="center"/>
    </xf>
    <xf numFmtId="2" fontId="24" fillId="17" borderId="0" xfId="2" applyNumberFormat="1" applyFill="1"/>
    <xf numFmtId="2" fontId="28" fillId="17" borderId="0" xfId="2" applyNumberFormat="1" applyFont="1" applyFill="1" applyAlignment="1">
      <alignment horizontal="center"/>
    </xf>
    <xf numFmtId="0" fontId="30" fillId="0" borderId="0" xfId="2" applyFont="1"/>
    <xf numFmtId="0" fontId="30" fillId="15" borderId="0" xfId="2" applyFont="1" applyFill="1" applyAlignment="1">
      <alignment horizontal="center"/>
    </xf>
    <xf numFmtId="2" fontId="24" fillId="18" borderId="0" xfId="2" applyNumberFormat="1" applyFill="1"/>
    <xf numFmtId="2" fontId="31" fillId="18" borderId="0" xfId="2" applyNumberFormat="1" applyFont="1" applyFill="1" applyAlignment="1">
      <alignment horizontal="center"/>
    </xf>
    <xf numFmtId="0" fontId="30" fillId="19" borderId="0" xfId="2" applyFont="1" applyFill="1"/>
    <xf numFmtId="2" fontId="10" fillId="3" borderId="1" xfId="0" applyNumberFormat="1" applyFont="1" applyFill="1" applyBorder="1" applyAlignment="1" applyProtection="1">
      <alignment horizontal="center" vertical="center" wrapText="1"/>
    </xf>
    <xf numFmtId="2" fontId="10" fillId="4" borderId="1" xfId="0" applyNumberFormat="1" applyFont="1" applyFill="1" applyBorder="1" applyAlignment="1" applyProtection="1">
      <alignment horizontal="center" vertical="center" wrapText="1"/>
      <protection locked="0"/>
    </xf>
    <xf numFmtId="2" fontId="10" fillId="4" borderId="1" xfId="0" applyNumberFormat="1" applyFont="1" applyFill="1" applyBorder="1" applyAlignment="1" applyProtection="1">
      <alignment horizontal="center" vertical="center" wrapText="1"/>
    </xf>
    <xf numFmtId="2" fontId="10" fillId="5" borderId="1" xfId="0" applyNumberFormat="1" applyFont="1" applyFill="1" applyBorder="1" applyAlignment="1" applyProtection="1">
      <alignment horizontal="center" vertical="center" wrapText="1"/>
    </xf>
    <xf numFmtId="2" fontId="10" fillId="3" borderId="1" xfId="0" applyNumberFormat="1" applyFont="1" applyFill="1" applyBorder="1" applyAlignment="1" applyProtection="1">
      <alignment horizontal="center" vertical="center" wrapText="1"/>
      <protection locked="0"/>
    </xf>
    <xf numFmtId="2" fontId="10" fillId="5" borderId="1" xfId="0" applyNumberFormat="1" applyFont="1" applyFill="1" applyBorder="1" applyAlignment="1" applyProtection="1">
      <alignment horizontal="center" vertical="center" wrapText="1"/>
      <protection locked="0"/>
    </xf>
    <xf numFmtId="2" fontId="10" fillId="19" borderId="1" xfId="0" applyNumberFormat="1" applyFont="1" applyFill="1" applyBorder="1" applyAlignment="1" applyProtection="1">
      <alignment horizontal="center" vertical="center" wrapText="1"/>
    </xf>
    <xf numFmtId="2" fontId="10" fillId="11" borderId="1" xfId="0" applyNumberFormat="1" applyFont="1" applyFill="1" applyBorder="1" applyAlignment="1" applyProtection="1">
      <alignment horizontal="center" vertical="center" wrapText="1"/>
      <protection locked="0"/>
    </xf>
    <xf numFmtId="2" fontId="10" fillId="19" borderId="1" xfId="0" applyNumberFormat="1" applyFont="1" applyFill="1" applyBorder="1" applyAlignment="1" applyProtection="1">
      <alignment horizontal="center" vertical="center" wrapText="1"/>
      <protection locked="0"/>
    </xf>
    <xf numFmtId="2" fontId="10" fillId="11" borderId="1" xfId="0" applyNumberFormat="1" applyFont="1" applyFill="1" applyBorder="1" applyAlignment="1" applyProtection="1">
      <alignment horizontal="center" vertical="center" wrapText="1"/>
    </xf>
    <xf numFmtId="2" fontId="29" fillId="20" borderId="0" xfId="2" applyNumberFormat="1" applyFont="1" applyFill="1" applyBorder="1" applyAlignment="1">
      <alignment wrapText="1"/>
    </xf>
    <xf numFmtId="2" fontId="29" fillId="21" borderId="0" xfId="2" applyNumberFormat="1" applyFont="1" applyFill="1" applyBorder="1" applyAlignment="1">
      <alignment wrapText="1"/>
    </xf>
    <xf numFmtId="2" fontId="29" fillId="22" borderId="0" xfId="2" applyNumberFormat="1" applyFont="1" applyFill="1" applyBorder="1" applyAlignment="1">
      <alignment wrapText="1"/>
    </xf>
    <xf numFmtId="168" fontId="24" fillId="23" borderId="0" xfId="2" applyNumberFormat="1" applyFill="1"/>
    <xf numFmtId="2" fontId="24" fillId="0" borderId="0" xfId="2" applyNumberFormat="1" applyBorder="1"/>
    <xf numFmtId="2" fontId="24" fillId="0" borderId="0" xfId="2" applyNumberFormat="1" applyFont="1" applyBorder="1"/>
    <xf numFmtId="2" fontId="32" fillId="0" borderId="0" xfId="2" applyNumberFormat="1" applyFont="1" applyFill="1" applyBorder="1"/>
    <xf numFmtId="2" fontId="26" fillId="0" borderId="0" xfId="2" applyNumberFormat="1" applyFont="1" applyFill="1" applyBorder="1"/>
    <xf numFmtId="0" fontId="28" fillId="0" borderId="0" xfId="2" applyFont="1" applyBorder="1"/>
    <xf numFmtId="0" fontId="25" fillId="0" borderId="0" xfId="2" applyFont="1" applyBorder="1"/>
    <xf numFmtId="2" fontId="24" fillId="0" borderId="27" xfId="2" applyNumberFormat="1" applyBorder="1"/>
    <xf numFmtId="0" fontId="24" fillId="0" borderId="27" xfId="2" applyBorder="1"/>
    <xf numFmtId="2" fontId="24" fillId="23" borderId="0" xfId="2" applyNumberFormat="1" applyFill="1"/>
    <xf numFmtId="2" fontId="24" fillId="0" borderId="0" xfId="2" applyNumberFormat="1" applyAlignment="1">
      <alignment horizontal="center"/>
    </xf>
    <xf numFmtId="2" fontId="10" fillId="4" borderId="2" xfId="0" applyNumberFormat="1" applyFont="1" applyFill="1" applyBorder="1" applyAlignment="1" applyProtection="1">
      <alignment horizontal="center" vertical="center" wrapText="1"/>
    </xf>
    <xf numFmtId="2" fontId="10" fillId="6" borderId="4" xfId="0" applyNumberFormat="1" applyFont="1" applyFill="1" applyBorder="1" applyAlignment="1" applyProtection="1">
      <alignment horizontal="center" vertical="center" wrapText="1"/>
    </xf>
    <xf numFmtId="2" fontId="10" fillId="3" borderId="1" xfId="0" applyNumberFormat="1" applyFont="1" applyFill="1" applyBorder="1" applyAlignment="1" applyProtection="1">
      <alignment vertical="center" wrapText="1"/>
      <protection locked="0"/>
    </xf>
    <xf numFmtId="2" fontId="10" fillId="4" borderId="1" xfId="0" applyNumberFormat="1" applyFont="1" applyFill="1" applyBorder="1" applyAlignment="1" applyProtection="1">
      <alignment vertical="center" wrapText="1"/>
    </xf>
    <xf numFmtId="2" fontId="10" fillId="5" borderId="1" xfId="0" applyNumberFormat="1" applyFont="1" applyFill="1" applyBorder="1" applyAlignment="1" applyProtection="1">
      <alignment vertical="center" wrapText="1"/>
    </xf>
    <xf numFmtId="2" fontId="10" fillId="5" borderId="1" xfId="0" applyNumberFormat="1" applyFont="1" applyFill="1" applyBorder="1" applyAlignment="1" applyProtection="1">
      <alignment vertical="center" wrapText="1"/>
      <protection locked="0"/>
    </xf>
    <xf numFmtId="2" fontId="10" fillId="19" borderId="1" xfId="0" applyNumberFormat="1" applyFont="1" applyFill="1" applyBorder="1" applyAlignment="1" applyProtection="1">
      <alignment vertical="center" wrapText="1"/>
    </xf>
    <xf numFmtId="2" fontId="10" fillId="3" borderId="1" xfId="0" applyNumberFormat="1" applyFont="1" applyFill="1" applyBorder="1" applyAlignment="1" applyProtection="1">
      <alignment vertical="center" wrapText="1"/>
    </xf>
    <xf numFmtId="2" fontId="10" fillId="4" borderId="1" xfId="0" applyNumberFormat="1" applyFont="1" applyFill="1" applyBorder="1" applyAlignment="1" applyProtection="1">
      <alignment vertical="center" wrapText="1"/>
      <protection locked="0"/>
    </xf>
    <xf numFmtId="2" fontId="10" fillId="11" borderId="1" xfId="0" applyNumberFormat="1" applyFont="1" applyFill="1" applyBorder="1" applyAlignment="1" applyProtection="1">
      <alignment vertical="center" wrapText="1"/>
      <protection locked="0"/>
    </xf>
    <xf numFmtId="2" fontId="10" fillId="19" borderId="1" xfId="0" applyNumberFormat="1" applyFont="1" applyFill="1" applyBorder="1" applyAlignment="1" applyProtection="1">
      <alignment vertical="center" wrapText="1"/>
      <protection locked="0"/>
    </xf>
    <xf numFmtId="2" fontId="10" fillId="11" borderId="1" xfId="0" applyNumberFormat="1" applyFont="1" applyFill="1" applyBorder="1" applyAlignment="1" applyProtection="1">
      <alignment vertical="center" wrapText="1"/>
    </xf>
    <xf numFmtId="2" fontId="33" fillId="24" borderId="0" xfId="2" applyNumberFormat="1" applyFont="1" applyFill="1" applyBorder="1" applyAlignment="1">
      <alignment horizontal="center" vertical="center" wrapText="1"/>
    </xf>
    <xf numFmtId="0" fontId="4" fillId="0" borderId="0" xfId="0" applyFont="1"/>
    <xf numFmtId="2" fontId="29" fillId="25" borderId="0" xfId="2" applyNumberFormat="1" applyFont="1" applyFill="1" applyBorder="1" applyAlignment="1">
      <alignment wrapText="1"/>
    </xf>
    <xf numFmtId="0" fontId="28" fillId="22" borderId="11" xfId="2" applyFont="1" applyFill="1" applyBorder="1"/>
    <xf numFmtId="2" fontId="24" fillId="22" borderId="0" xfId="2" applyNumberFormat="1" applyFill="1" applyBorder="1"/>
    <xf numFmtId="0" fontId="28" fillId="25" borderId="0" xfId="2" applyFont="1" applyFill="1" applyBorder="1"/>
    <xf numFmtId="0" fontId="24" fillId="25" borderId="0" xfId="2" applyFill="1" applyBorder="1"/>
    <xf numFmtId="2" fontId="24" fillId="0" borderId="12" xfId="2" applyNumberFormat="1" applyBorder="1"/>
    <xf numFmtId="1" fontId="24" fillId="0" borderId="11" xfId="2" applyNumberFormat="1" applyBorder="1"/>
    <xf numFmtId="2" fontId="24" fillId="0" borderId="11" xfId="2" applyNumberFormat="1" applyBorder="1"/>
    <xf numFmtId="2" fontId="24" fillId="0" borderId="28" xfId="2" applyNumberFormat="1" applyBorder="1"/>
    <xf numFmtId="2" fontId="34" fillId="0" borderId="11" xfId="2" applyNumberFormat="1" applyFont="1" applyBorder="1"/>
    <xf numFmtId="0" fontId="24" fillId="0" borderId="11" xfId="2" applyBorder="1"/>
    <xf numFmtId="2" fontId="27" fillId="0" borderId="12" xfId="2" applyNumberFormat="1" applyFont="1" applyBorder="1"/>
    <xf numFmtId="0" fontId="27" fillId="0" borderId="11" xfId="2" applyFont="1" applyBorder="1"/>
    <xf numFmtId="0" fontId="24" fillId="0" borderId="12" xfId="2" applyBorder="1"/>
    <xf numFmtId="0" fontId="27" fillId="0" borderId="12" xfId="2" applyFont="1" applyBorder="1"/>
    <xf numFmtId="0" fontId="27" fillId="0" borderId="13" xfId="2" applyFont="1" applyBorder="1"/>
    <xf numFmtId="0" fontId="24" fillId="0" borderId="14" xfId="2" applyBorder="1"/>
    <xf numFmtId="0" fontId="26" fillId="0" borderId="14" xfId="2" applyFont="1" applyFill="1" applyBorder="1"/>
    <xf numFmtId="0" fontId="24" fillId="0" borderId="15" xfId="2" applyBorder="1"/>
    <xf numFmtId="0" fontId="4" fillId="0" borderId="0" xfId="2" applyFont="1" applyBorder="1" applyAlignment="1" applyProtection="1">
      <alignment horizontal="left" vertical="center" wrapText="1"/>
    </xf>
    <xf numFmtId="2" fontId="3" fillId="0" borderId="0" xfId="0" applyNumberFormat="1" applyFont="1" applyAlignment="1">
      <alignment horizontal="center" wrapText="1"/>
    </xf>
    <xf numFmtId="1" fontId="3" fillId="0" borderId="0" xfId="0" applyNumberFormat="1" applyFont="1" applyAlignment="1">
      <alignment horizontal="center"/>
    </xf>
    <xf numFmtId="0" fontId="3" fillId="0" borderId="0" xfId="0" applyFont="1" applyAlignment="1">
      <alignment horizontal="center" vertical="center" wrapText="1"/>
    </xf>
    <xf numFmtId="0" fontId="35" fillId="0" borderId="0" xfId="2" applyFont="1"/>
    <xf numFmtId="2" fontId="35" fillId="0" borderId="0" xfId="2" applyNumberFormat="1" applyFont="1"/>
    <xf numFmtId="0" fontId="10" fillId="0" borderId="0" xfId="2" applyFont="1" applyAlignment="1">
      <alignment horizontal="center"/>
    </xf>
    <xf numFmtId="2" fontId="10" fillId="0" borderId="0" xfId="2" applyNumberFormat="1" applyFont="1" applyAlignment="1">
      <alignment horizontal="center"/>
    </xf>
    <xf numFmtId="0" fontId="10" fillId="0" borderId="0" xfId="2" applyNumberFormat="1" applyFont="1" applyFill="1" applyAlignment="1">
      <alignment horizontal="center"/>
    </xf>
    <xf numFmtId="2" fontId="10" fillId="0" borderId="0" xfId="2" applyNumberFormat="1" applyFont="1"/>
    <xf numFmtId="49" fontId="10" fillId="0" borderId="0" xfId="2" applyNumberFormat="1" applyFont="1" applyFill="1" applyAlignment="1">
      <alignment horizontal="center"/>
    </xf>
    <xf numFmtId="0" fontId="2" fillId="0" borderId="0" xfId="2" applyFont="1" applyAlignment="1">
      <alignment horizontal="center"/>
    </xf>
    <xf numFmtId="0" fontId="36" fillId="0" borderId="0" xfId="2" applyFont="1"/>
    <xf numFmtId="0" fontId="28" fillId="26" borderId="0" xfId="2" applyFont="1" applyFill="1"/>
    <xf numFmtId="0" fontId="24" fillId="26" borderId="0" xfId="2" applyFill="1"/>
    <xf numFmtId="0" fontId="15" fillId="8" borderId="0" xfId="0" applyFont="1" applyFill="1" applyAlignment="1">
      <alignment horizontal="left" vertical="top" wrapText="1"/>
    </xf>
    <xf numFmtId="0" fontId="4" fillId="0" borderId="0" xfId="0" applyNumberFormat="1" applyFont="1" applyAlignment="1">
      <alignment horizontal="left" vertical="top" wrapText="1"/>
    </xf>
    <xf numFmtId="0" fontId="0" fillId="0" borderId="0" xfId="0" applyNumberFormat="1" applyAlignment="1">
      <alignment horizontal="left" vertical="top" wrapText="1"/>
    </xf>
    <xf numFmtId="0" fontId="4" fillId="0" borderId="0" xfId="0" applyFont="1" applyFill="1" applyAlignment="1">
      <alignment horizontal="left" vertical="top" wrapText="1"/>
    </xf>
    <xf numFmtId="0" fontId="0" fillId="0" borderId="0" xfId="0" applyFill="1" applyAlignment="1">
      <alignment horizontal="left" vertical="top" wrapText="1"/>
    </xf>
    <xf numFmtId="0" fontId="3" fillId="8" borderId="0" xfId="0" applyFont="1" applyFill="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5" fillId="0" borderId="0" xfId="0" applyFont="1" applyAlignment="1">
      <alignment horizontal="center" vertical="center" wrapText="1"/>
    </xf>
    <xf numFmtId="0" fontId="0" fillId="0" borderId="0" xfId="0" applyAlignment="1">
      <alignment horizontal="left" vertical="top"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15" fillId="24" borderId="2" xfId="0" applyFont="1" applyFill="1" applyBorder="1" applyAlignment="1">
      <alignment horizontal="center" vertical="center" wrapText="1"/>
    </xf>
    <xf numFmtId="0" fontId="15" fillId="24" borderId="19" xfId="0" applyFont="1" applyFill="1" applyBorder="1" applyAlignment="1">
      <alignment horizontal="center" vertical="center" wrapText="1"/>
    </xf>
    <xf numFmtId="0" fontId="15" fillId="24" borderId="20" xfId="0" applyFont="1" applyFill="1" applyBorder="1" applyAlignment="1">
      <alignment horizontal="center" vertical="center" wrapText="1"/>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3" fillId="6" borderId="1" xfId="0" applyFont="1" applyFill="1" applyBorder="1" applyAlignment="1">
      <alignment horizontal="center" vertical="center"/>
    </xf>
    <xf numFmtId="0" fontId="15" fillId="0" borderId="1" xfId="0" applyFont="1" applyFill="1" applyBorder="1" applyAlignment="1" applyProtection="1">
      <alignment horizontal="center" vertical="center" wrapText="1"/>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 xfId="0" applyFont="1" applyFill="1" applyBorder="1" applyAlignment="1">
      <alignment horizontal="center" vertical="center"/>
    </xf>
    <xf numFmtId="0" fontId="5" fillId="0" borderId="10" xfId="0" applyFont="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6" borderId="23" xfId="0" applyFont="1" applyFill="1" applyBorder="1" applyAlignment="1">
      <alignment horizontal="center" vertical="center"/>
    </xf>
    <xf numFmtId="0" fontId="3" fillId="6" borderId="10" xfId="0" applyFont="1" applyFill="1" applyBorder="1" applyAlignment="1">
      <alignment horizontal="center" vertical="center"/>
    </xf>
    <xf numFmtId="0" fontId="15" fillId="0" borderId="2"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24" fillId="0" borderId="0" xfId="2" applyAlignment="1">
      <alignment horizontal="center"/>
    </xf>
    <xf numFmtId="0" fontId="28" fillId="21" borderId="29" xfId="2" applyFont="1" applyFill="1" applyBorder="1" applyAlignment="1">
      <alignment horizontal="center"/>
    </xf>
    <xf numFmtId="0" fontId="28" fillId="21" borderId="30" xfId="2" applyFont="1" applyFill="1" applyBorder="1" applyAlignment="1">
      <alignment horizontal="center"/>
    </xf>
    <xf numFmtId="0" fontId="28" fillId="21" borderId="31" xfId="2" applyFont="1" applyFill="1" applyBorder="1" applyAlignment="1">
      <alignment horizontal="center"/>
    </xf>
    <xf numFmtId="2" fontId="28" fillId="0" borderId="24" xfId="2" applyNumberFormat="1" applyFont="1" applyBorder="1" applyAlignment="1">
      <alignment horizontal="center"/>
    </xf>
    <xf numFmtId="2" fontId="28" fillId="0" borderId="25" xfId="2" applyNumberFormat="1" applyFont="1" applyBorder="1" applyAlignment="1">
      <alignment horizontal="center"/>
    </xf>
    <xf numFmtId="2" fontId="28" fillId="0" borderId="26" xfId="2" applyNumberFormat="1" applyFont="1" applyBorder="1" applyAlignment="1">
      <alignment horizontal="center"/>
    </xf>
  </cellXfs>
  <cellStyles count="3">
    <cellStyle name="Normal" xfId="0" builtinId="0"/>
    <cellStyle name="Normal 2" xfId="1"/>
    <cellStyle name="Normal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Top 10 Hazards</a:t>
            </a:r>
          </a:p>
        </c:rich>
      </c:tx>
      <c:layout>
        <c:manualLayout>
          <c:xMode val="edge"/>
          <c:yMode val="edge"/>
          <c:x val="0.43185167877754155"/>
          <c:y val="1.9607934254119875E-2"/>
        </c:manualLayout>
      </c:layout>
      <c:overlay val="0"/>
    </c:title>
    <c:autoTitleDeleted val="0"/>
    <c:plotArea>
      <c:layout>
        <c:manualLayout>
          <c:layoutTarget val="inner"/>
          <c:xMode val="edge"/>
          <c:yMode val="edge"/>
          <c:x val="0.10703362094406381"/>
          <c:y val="0.17561022997341913"/>
          <c:w val="0.88197317741417336"/>
          <c:h val="0.50307215351447876"/>
        </c:manualLayout>
      </c:layout>
      <c:barChart>
        <c:barDir val="col"/>
        <c:grouping val="clustered"/>
        <c:varyColors val="0"/>
        <c:ser>
          <c:idx val="0"/>
          <c:order val="0"/>
          <c:tx>
            <c:strRef>
              <c:f>'Complete Ranking'!$B$1</c:f>
              <c:strCache>
                <c:ptCount val="1"/>
                <c:pt idx="0">
                  <c:v>Relative Risk Score</c:v>
                </c:pt>
              </c:strCache>
            </c:strRef>
          </c:tx>
          <c:invertIfNegative val="0"/>
          <c:cat>
            <c:strRef>
              <c:f>'Complete Ranking'!$A$2:$A$11</c:f>
              <c:strCache>
                <c:ptCount val="10"/>
                <c:pt idx="0">
                  <c:v>Flood</c:v>
                </c:pt>
                <c:pt idx="1">
                  <c:v>Dam Failure</c:v>
                </c:pt>
                <c:pt idx="2">
                  <c:v>Transportation Infrastructure Failure</c:v>
                </c:pt>
                <c:pt idx="3">
                  <c:v>Fire - Largescale Urban</c:v>
                </c:pt>
                <c:pt idx="4">
                  <c:v>Improvised Explosive Device</c:v>
                </c:pt>
                <c:pt idx="5">
                  <c:v>Earthquake - Major</c:v>
                </c:pt>
                <c:pt idx="6">
                  <c:v>Supply Shortage</c:v>
                </c:pt>
                <c:pt idx="7">
                  <c:v>Severe Winter Storm</c:v>
                </c:pt>
                <c:pt idx="8">
                  <c:v>Aerosolized Anthrax</c:v>
                </c:pt>
                <c:pt idx="9">
                  <c:v>Windstorm</c:v>
                </c:pt>
              </c:strCache>
            </c:strRef>
          </c:cat>
          <c:val>
            <c:numRef>
              <c:f>'Complete Ranking'!$B$2:$B$11</c:f>
              <c:numCache>
                <c:formatCode>0.00</c:formatCode>
                <c:ptCount val="10"/>
                <c:pt idx="0">
                  <c:v>1.8740468749999999</c:v>
                </c:pt>
                <c:pt idx="1">
                  <c:v>1.6319999999999997</c:v>
                </c:pt>
                <c:pt idx="2">
                  <c:v>1.3185624999999999</c:v>
                </c:pt>
                <c:pt idx="3">
                  <c:v>0.99662499999999998</c:v>
                </c:pt>
                <c:pt idx="4">
                  <c:v>0.75839999999999985</c:v>
                </c:pt>
                <c:pt idx="5">
                  <c:v>0.75839999999999985</c:v>
                </c:pt>
                <c:pt idx="6">
                  <c:v>0.74654999999999994</c:v>
                </c:pt>
                <c:pt idx="7">
                  <c:v>0.73895625000000009</c:v>
                </c:pt>
                <c:pt idx="8">
                  <c:v>0.66360000000000008</c:v>
                </c:pt>
                <c:pt idx="9">
                  <c:v>0.54843750000000002</c:v>
                </c:pt>
              </c:numCache>
            </c:numRef>
          </c:val>
          <c:extLst>
            <c:ext xmlns:c16="http://schemas.microsoft.com/office/drawing/2014/chart" uri="{C3380CC4-5D6E-409C-BE32-E72D297353CC}">
              <c16:uniqueId val="{00000000-ACF4-45CB-B09D-5CA46559A603}"/>
            </c:ext>
          </c:extLst>
        </c:ser>
        <c:dLbls>
          <c:showLegendKey val="0"/>
          <c:showVal val="0"/>
          <c:showCatName val="0"/>
          <c:showSerName val="0"/>
          <c:showPercent val="0"/>
          <c:showBubbleSize val="0"/>
        </c:dLbls>
        <c:gapWidth val="150"/>
        <c:axId val="250352688"/>
        <c:axId val="1"/>
      </c:barChart>
      <c:catAx>
        <c:axId val="250352688"/>
        <c:scaling>
          <c:orientation val="minMax"/>
        </c:scaling>
        <c:delete val="0"/>
        <c:axPos val="b"/>
        <c:title>
          <c:tx>
            <c:rich>
              <a:bodyPr/>
              <a:lstStyle/>
              <a:p>
                <a:pPr>
                  <a:defRPr/>
                </a:pPr>
                <a:r>
                  <a:rPr lang="en-US"/>
                  <a:t>Hazards</a:t>
                </a:r>
              </a:p>
            </c:rich>
          </c:tx>
          <c:layout>
            <c:manualLayout>
              <c:xMode val="edge"/>
              <c:yMode val="edge"/>
              <c:x val="0.47111100726652494"/>
              <c:y val="0.96078413149176023"/>
            </c:manualLayout>
          </c:layout>
          <c:overlay val="0"/>
        </c:title>
        <c:numFmt formatCode="General" sourceLinked="1"/>
        <c:majorTickMark val="out"/>
        <c:minorTickMark val="none"/>
        <c:tickLblPos val="nextTo"/>
        <c:txPr>
          <a:bodyPr rot="282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Relative Risk Score</a:t>
                </a:r>
              </a:p>
            </c:rich>
          </c:tx>
          <c:layout>
            <c:manualLayout>
              <c:xMode val="edge"/>
              <c:yMode val="edge"/>
              <c:x val="6.6666277249468444E-3"/>
              <c:y val="0.26246151198313322"/>
            </c:manualLayout>
          </c:layout>
          <c:overlay val="0"/>
        </c:title>
        <c:numFmt formatCode="0.00" sourceLinked="1"/>
        <c:majorTickMark val="out"/>
        <c:minorTickMark val="none"/>
        <c:tickLblPos val="nextTo"/>
        <c:txPr>
          <a:bodyPr rot="0" vert="horz"/>
          <a:lstStyle/>
          <a:p>
            <a:pPr>
              <a:defRPr/>
            </a:pPr>
            <a:endParaRPr lang="en-US"/>
          </a:p>
        </c:txPr>
        <c:crossAx val="250352688"/>
        <c:crosses val="autoZero"/>
        <c:crossBetween val="between"/>
      </c:valAx>
      <c:spPr>
        <a:solidFill>
          <a:schemeClr val="bg1">
            <a:lumMod val="85000"/>
          </a:schemeClr>
        </a:solidFill>
      </c:spPr>
    </c:plotArea>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1" tint="0.499984740745262"/>
  </sheetPr>
  <sheetViews>
    <sheetView zoomScale="130" workbookViewId="0"/>
  </sheetViews>
  <pageMargins left="0.75" right="0.75" top="1" bottom="1" header="0.5" footer="0.5"/>
  <pageSetup orientation="landscape" horizontalDpi="1200" verticalDpi="1200"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43</xdr:row>
      <xdr:rowOff>7620</xdr:rowOff>
    </xdr:from>
    <xdr:to>
      <xdr:col>6</xdr:col>
      <xdr:colOff>998220</xdr:colOff>
      <xdr:row>52</xdr:row>
      <xdr:rowOff>7620</xdr:rowOff>
    </xdr:to>
    <xdr:pic>
      <xdr:nvPicPr>
        <xdr:cNvPr id="597887" name="Picture 1">
          <a:extLst>
            <a:ext uri="{FF2B5EF4-FFF2-40B4-BE49-F238E27FC236}">
              <a16:creationId xmlns:a16="http://schemas.microsoft.com/office/drawing/2014/main" id="{FCCB1BB3-51E5-4119-9EE5-25392C0BEA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3980" y="18440400"/>
          <a:ext cx="220980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403860</xdr:colOff>
      <xdr:row>43</xdr:row>
      <xdr:rowOff>22860</xdr:rowOff>
    </xdr:from>
    <xdr:to>
      <xdr:col>3</xdr:col>
      <xdr:colOff>1524000</xdr:colOff>
      <xdr:row>48</xdr:row>
      <xdr:rowOff>15240</xdr:rowOff>
    </xdr:to>
    <xdr:pic>
      <xdr:nvPicPr>
        <xdr:cNvPr id="597888" name="Picture 2">
          <a:extLst>
            <a:ext uri="{FF2B5EF4-FFF2-40B4-BE49-F238E27FC236}">
              <a16:creationId xmlns:a16="http://schemas.microsoft.com/office/drawing/2014/main" id="{2D4114E1-E2A6-4849-B4FF-4990847FFA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 y="18455640"/>
          <a:ext cx="36195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69569" cy="5826369"/>
    <xdr:graphicFrame macro="">
      <xdr:nvGraphicFramePr>
        <xdr:cNvPr id="2" name="Chart 1">
          <a:extLst>
            <a:ext uri="{FF2B5EF4-FFF2-40B4-BE49-F238E27FC236}">
              <a16:creationId xmlns:a16="http://schemas.microsoft.com/office/drawing/2014/main" id="{58CE0B0F-B16D-4E46-A739-CFEBDBC6BF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K40"/>
  <sheetViews>
    <sheetView zoomScale="85" zoomScaleNormal="85" workbookViewId="0">
      <selection sqref="A1:G1"/>
    </sheetView>
  </sheetViews>
  <sheetFormatPr defaultRowHeight="13.2" x14ac:dyDescent="0.25"/>
  <cols>
    <col min="1" max="1" width="15.44140625" style="22" customWidth="1"/>
    <col min="2" max="2" width="12.109375" customWidth="1"/>
    <col min="4" max="4" width="38.88671875" customWidth="1"/>
    <col min="7" max="7" width="25.44140625" customWidth="1"/>
  </cols>
  <sheetData>
    <row r="1" spans="1:9" ht="26.1" customHeight="1" x14ac:dyDescent="0.25">
      <c r="A1" s="181" t="s">
        <v>52</v>
      </c>
      <c r="B1" s="181"/>
      <c r="C1" s="181"/>
      <c r="D1" s="181"/>
      <c r="E1" s="181"/>
      <c r="F1" s="181"/>
      <c r="G1" s="181"/>
    </row>
    <row r="2" spans="1:9" ht="66" customHeight="1" x14ac:dyDescent="0.25">
      <c r="A2" s="173" t="s">
        <v>141</v>
      </c>
      <c r="B2" s="174"/>
      <c r="C2" s="174"/>
      <c r="D2" s="174"/>
      <c r="E2" s="174"/>
      <c r="F2" s="174"/>
      <c r="G2" s="174"/>
      <c r="I2" s="30"/>
    </row>
    <row r="3" spans="1:9" ht="111.6" customHeight="1" x14ac:dyDescent="0.25">
      <c r="A3" s="173" t="s">
        <v>142</v>
      </c>
      <c r="B3" s="174"/>
      <c r="C3" s="174"/>
      <c r="D3" s="174"/>
      <c r="E3" s="174"/>
      <c r="F3" s="174"/>
      <c r="G3" s="174"/>
    </row>
    <row r="4" spans="1:9" ht="12" customHeight="1" x14ac:dyDescent="0.25">
      <c r="A4" s="26"/>
      <c r="B4" s="23"/>
      <c r="C4" s="23"/>
      <c r="D4" s="23"/>
      <c r="E4" s="23"/>
      <c r="F4" s="23"/>
      <c r="G4" s="23"/>
    </row>
    <row r="5" spans="1:9" ht="99.6" customHeight="1" x14ac:dyDescent="0.25">
      <c r="A5" s="175" t="s">
        <v>143</v>
      </c>
      <c r="B5" s="176"/>
      <c r="C5" s="176"/>
      <c r="D5" s="176"/>
      <c r="E5" s="176"/>
      <c r="F5" s="176"/>
      <c r="G5" s="176"/>
      <c r="I5" s="137"/>
    </row>
    <row r="6" spans="1:9" ht="14.25" customHeight="1" x14ac:dyDescent="0.25">
      <c r="A6" s="33"/>
      <c r="B6" s="38"/>
      <c r="C6" s="38"/>
      <c r="D6" s="38"/>
      <c r="E6" s="38"/>
      <c r="F6" s="38"/>
      <c r="G6" s="38"/>
    </row>
    <row r="7" spans="1:9" ht="13.5" customHeight="1" x14ac:dyDescent="0.25">
      <c r="A7" s="172" t="s">
        <v>53</v>
      </c>
      <c r="B7" s="172"/>
      <c r="C7" s="172"/>
      <c r="D7" s="172"/>
      <c r="E7" s="172"/>
      <c r="F7" s="172"/>
      <c r="G7" s="172"/>
    </row>
    <row r="8" spans="1:9" ht="68.25" customHeight="1" x14ac:dyDescent="0.25">
      <c r="A8" s="173" t="s">
        <v>7</v>
      </c>
      <c r="B8" s="174"/>
      <c r="C8" s="174"/>
      <c r="D8" s="174"/>
      <c r="E8" s="174"/>
      <c r="F8" s="174"/>
      <c r="G8" s="174"/>
      <c r="I8" s="28"/>
    </row>
    <row r="9" spans="1:9" ht="15" customHeight="1" x14ac:dyDescent="0.25">
      <c r="A9" s="29"/>
      <c r="B9" s="29"/>
      <c r="C9" s="29"/>
      <c r="D9" s="29"/>
      <c r="E9" s="29"/>
      <c r="F9" s="29"/>
      <c r="G9" s="29"/>
    </row>
    <row r="10" spans="1:9" ht="17.25" customHeight="1" x14ac:dyDescent="0.25">
      <c r="A10" s="172" t="s">
        <v>1</v>
      </c>
      <c r="B10" s="172"/>
      <c r="C10" s="172"/>
      <c r="D10" s="172"/>
      <c r="E10" s="172"/>
      <c r="F10" s="172"/>
      <c r="G10" s="172"/>
    </row>
    <row r="11" spans="1:9" x14ac:dyDescent="0.25">
      <c r="A11" s="179" t="s">
        <v>144</v>
      </c>
      <c r="B11" s="178"/>
      <c r="C11" s="178"/>
      <c r="D11" s="178"/>
      <c r="E11" s="178"/>
      <c r="F11" s="178"/>
      <c r="G11" s="178"/>
    </row>
    <row r="12" spans="1:9" ht="122.25" customHeight="1" x14ac:dyDescent="0.25">
      <c r="A12" s="173" t="s">
        <v>145</v>
      </c>
      <c r="B12" s="174"/>
      <c r="C12" s="174"/>
      <c r="D12" s="174"/>
      <c r="E12" s="174"/>
      <c r="F12" s="174"/>
      <c r="G12" s="174"/>
    </row>
    <row r="13" spans="1:9" x14ac:dyDescent="0.25">
      <c r="A13" s="26"/>
      <c r="B13" s="23"/>
      <c r="C13" s="23"/>
      <c r="D13" s="23"/>
      <c r="E13" s="23"/>
      <c r="F13" s="23"/>
      <c r="G13" s="23"/>
    </row>
    <row r="14" spans="1:9" ht="15.75" customHeight="1" x14ac:dyDescent="0.25">
      <c r="A14" s="172" t="s">
        <v>2</v>
      </c>
      <c r="B14" s="172"/>
      <c r="C14" s="172"/>
      <c r="D14" s="172"/>
      <c r="E14" s="172"/>
      <c r="F14" s="172"/>
      <c r="G14" s="172"/>
    </row>
    <row r="15" spans="1:9" x14ac:dyDescent="0.25">
      <c r="A15" s="178" t="s">
        <v>51</v>
      </c>
      <c r="B15" s="178"/>
      <c r="C15" s="178"/>
      <c r="D15" s="178"/>
      <c r="E15" s="178"/>
      <c r="F15" s="25"/>
      <c r="G15" s="25"/>
    </row>
    <row r="16" spans="1:9" ht="57" customHeight="1" x14ac:dyDescent="0.25">
      <c r="A16" s="178" t="s">
        <v>146</v>
      </c>
      <c r="B16" s="178"/>
      <c r="C16" s="178"/>
      <c r="D16" s="178"/>
      <c r="E16" s="178"/>
      <c r="F16" s="178"/>
      <c r="G16" s="178"/>
    </row>
    <row r="17" spans="1:11" x14ac:dyDescent="0.25">
      <c r="A17" s="23"/>
      <c r="B17" s="23"/>
      <c r="C17" s="23"/>
      <c r="D17" s="23"/>
      <c r="E17" s="23"/>
      <c r="F17" s="23"/>
      <c r="G17" s="23"/>
    </row>
    <row r="18" spans="1:11" ht="12.75" customHeight="1" x14ac:dyDescent="0.25">
      <c r="A18" s="172" t="s">
        <v>49</v>
      </c>
      <c r="B18" s="172"/>
      <c r="C18" s="172"/>
      <c r="D18" s="172"/>
      <c r="E18" s="172"/>
      <c r="F18" s="172"/>
      <c r="G18" s="172"/>
    </row>
    <row r="19" spans="1:11" ht="12" customHeight="1" x14ac:dyDescent="0.25">
      <c r="A19" s="178" t="s">
        <v>95</v>
      </c>
      <c r="B19" s="182"/>
      <c r="C19" s="182"/>
      <c r="D19" s="182"/>
      <c r="E19" s="182"/>
      <c r="F19" s="182"/>
      <c r="G19" s="182"/>
    </row>
    <row r="20" spans="1:11" ht="144.75" customHeight="1" x14ac:dyDescent="0.25">
      <c r="A20" s="173" t="s">
        <v>148</v>
      </c>
      <c r="B20" s="174"/>
      <c r="C20" s="174"/>
      <c r="D20" s="174"/>
      <c r="E20" s="174"/>
      <c r="F20" s="174"/>
      <c r="G20" s="174"/>
    </row>
    <row r="21" spans="1:11" x14ac:dyDescent="0.25">
      <c r="A21" s="24"/>
      <c r="B21" s="25"/>
      <c r="C21" s="25"/>
      <c r="D21" s="25"/>
      <c r="E21" s="25"/>
      <c r="F21" s="25"/>
      <c r="G21" s="25"/>
    </row>
    <row r="22" spans="1:11" ht="12.75" customHeight="1" x14ac:dyDescent="0.25">
      <c r="A22" s="172" t="s">
        <v>3</v>
      </c>
      <c r="B22" s="172"/>
      <c r="C22" s="172"/>
      <c r="D22" s="172"/>
      <c r="E22" s="172"/>
      <c r="F22" s="172"/>
      <c r="G22" s="172"/>
    </row>
    <row r="23" spans="1:11" x14ac:dyDescent="0.25">
      <c r="A23" s="178" t="s">
        <v>149</v>
      </c>
      <c r="B23" s="178"/>
      <c r="C23" s="25"/>
      <c r="D23" s="25"/>
      <c r="E23" s="25"/>
      <c r="F23" s="25"/>
      <c r="G23" s="25"/>
    </row>
    <row r="24" spans="1:11" ht="47.4" customHeight="1" thickBot="1" x14ac:dyDescent="0.3">
      <c r="A24" s="178" t="s">
        <v>150</v>
      </c>
      <c r="B24" s="178"/>
      <c r="C24" s="178"/>
      <c r="D24" s="178"/>
      <c r="E24" s="178"/>
      <c r="F24" s="178"/>
      <c r="G24" s="178"/>
    </row>
    <row r="25" spans="1:11" ht="24.75" customHeight="1" thickTop="1" thickBot="1" x14ac:dyDescent="0.3">
      <c r="A25" s="183" t="s">
        <v>131</v>
      </c>
      <c r="B25" s="184"/>
      <c r="C25" s="184"/>
      <c r="D25" s="184"/>
      <c r="E25" s="184"/>
      <c r="F25" s="184"/>
      <c r="G25" s="185"/>
      <c r="H25" s="34"/>
      <c r="I25" s="34"/>
      <c r="J25" s="34"/>
      <c r="K25" s="34"/>
    </row>
    <row r="26" spans="1:11" ht="95.25" customHeight="1" thickTop="1" x14ac:dyDescent="0.25">
      <c r="A26" s="173" t="s">
        <v>151</v>
      </c>
      <c r="B26" s="173"/>
      <c r="C26" s="173"/>
      <c r="D26" s="173"/>
      <c r="E26" s="173"/>
      <c r="F26" s="173"/>
      <c r="G26" s="173"/>
    </row>
    <row r="27" spans="1:11" ht="12.75" customHeight="1" x14ac:dyDescent="0.25">
      <c r="A27" s="31"/>
      <c r="B27" s="27"/>
      <c r="C27" s="27"/>
      <c r="D27" s="27"/>
      <c r="E27" s="27"/>
      <c r="F27" s="27"/>
      <c r="G27" s="27"/>
    </row>
    <row r="28" spans="1:11" ht="12.75" customHeight="1" x14ac:dyDescent="0.25">
      <c r="A28" s="177" t="s">
        <v>130</v>
      </c>
      <c r="B28" s="177"/>
      <c r="C28" s="177"/>
      <c r="D28" s="177"/>
      <c r="E28" s="177"/>
      <c r="F28" s="177"/>
      <c r="G28" s="177"/>
    </row>
    <row r="29" spans="1:11" ht="12.75" customHeight="1" x14ac:dyDescent="0.25">
      <c r="A29" s="175" t="s">
        <v>154</v>
      </c>
      <c r="B29" s="175"/>
      <c r="C29" s="175"/>
      <c r="D29" s="175"/>
      <c r="E29" s="175"/>
      <c r="F29" s="175"/>
      <c r="G29" s="175"/>
    </row>
    <row r="30" spans="1:11" ht="12.75" customHeight="1" x14ac:dyDescent="0.25">
      <c r="A30" s="175"/>
      <c r="B30" s="175"/>
      <c r="C30" s="175"/>
      <c r="D30" s="175"/>
      <c r="E30" s="175"/>
      <c r="F30" s="175"/>
      <c r="G30" s="175"/>
    </row>
    <row r="31" spans="1:11" ht="12.75" customHeight="1" x14ac:dyDescent="0.25">
      <c r="A31" s="175"/>
      <c r="B31" s="175"/>
      <c r="C31" s="175"/>
      <c r="D31" s="175"/>
      <c r="E31" s="175"/>
      <c r="F31" s="175"/>
      <c r="G31" s="175"/>
    </row>
    <row r="32" spans="1:11" ht="32.4" customHeight="1" x14ac:dyDescent="0.25">
      <c r="A32" s="175"/>
      <c r="B32" s="175"/>
      <c r="C32" s="175"/>
      <c r="D32" s="175"/>
      <c r="E32" s="175"/>
      <c r="F32" s="175"/>
      <c r="G32" s="175"/>
    </row>
    <row r="33" spans="1:7" ht="12.75" customHeight="1" x14ac:dyDescent="0.25">
      <c r="A33" s="177" t="s">
        <v>0</v>
      </c>
      <c r="B33" s="177"/>
      <c r="C33" s="177"/>
      <c r="D33" s="177"/>
      <c r="E33" s="177"/>
      <c r="F33" s="177"/>
      <c r="G33" s="177"/>
    </row>
    <row r="34" spans="1:7" s="32" customFormat="1" ht="12.75" customHeight="1" x14ac:dyDescent="0.25">
      <c r="A34" s="180" t="s">
        <v>4</v>
      </c>
      <c r="B34" s="180"/>
      <c r="C34" s="180"/>
      <c r="D34" s="180"/>
      <c r="E34" s="180"/>
      <c r="F34" s="180"/>
      <c r="G34" s="180"/>
    </row>
    <row r="35" spans="1:7" s="32" customFormat="1" ht="98.4" customHeight="1" x14ac:dyDescent="0.25">
      <c r="A35" s="175" t="s">
        <v>152</v>
      </c>
      <c r="B35" s="175"/>
      <c r="C35" s="175"/>
      <c r="D35" s="175"/>
      <c r="E35" s="175"/>
      <c r="F35" s="175"/>
      <c r="G35" s="175"/>
    </row>
    <row r="36" spans="1:7" s="32" customFormat="1" ht="12.75" customHeight="1" x14ac:dyDescent="0.25">
      <c r="A36" s="33"/>
      <c r="B36" s="33"/>
      <c r="C36" s="33"/>
      <c r="D36" s="33"/>
      <c r="E36" s="33"/>
      <c r="F36" s="33"/>
      <c r="G36" s="33"/>
    </row>
    <row r="37" spans="1:7" x14ac:dyDescent="0.25">
      <c r="A37" s="177" t="s">
        <v>50</v>
      </c>
      <c r="B37" s="177"/>
      <c r="C37" s="177"/>
      <c r="D37" s="177"/>
      <c r="E37" s="177"/>
      <c r="F37" s="177"/>
      <c r="G37" s="177"/>
    </row>
    <row r="38" spans="1:7" x14ac:dyDescent="0.25">
      <c r="A38" s="173" t="s">
        <v>96</v>
      </c>
      <c r="B38" s="173"/>
      <c r="C38" s="173"/>
      <c r="D38" s="173"/>
      <c r="E38" s="173"/>
      <c r="F38" s="173"/>
      <c r="G38" s="173"/>
    </row>
    <row r="39" spans="1:7" ht="78" customHeight="1" x14ac:dyDescent="0.25">
      <c r="A39" s="173" t="s">
        <v>153</v>
      </c>
      <c r="B39" s="174"/>
      <c r="C39" s="174"/>
      <c r="D39" s="174"/>
      <c r="E39" s="174"/>
      <c r="F39" s="174"/>
      <c r="G39" s="174"/>
    </row>
    <row r="40" spans="1:7" ht="12" customHeight="1" x14ac:dyDescent="0.25">
      <c r="A40" s="26"/>
      <c r="B40" s="23"/>
      <c r="C40" s="23"/>
      <c r="D40" s="23"/>
      <c r="E40" s="23"/>
      <c r="F40" s="23"/>
      <c r="G40" s="23"/>
    </row>
  </sheetData>
  <mergeCells count="28">
    <mergeCell ref="A39:G39"/>
    <mergeCell ref="A29:G32"/>
    <mergeCell ref="A35:G35"/>
    <mergeCell ref="A37:G37"/>
    <mergeCell ref="A1:G1"/>
    <mergeCell ref="A19:G19"/>
    <mergeCell ref="A26:G26"/>
    <mergeCell ref="A25:G25"/>
    <mergeCell ref="A24:G24"/>
    <mergeCell ref="A2:G2"/>
    <mergeCell ref="A11:G11"/>
    <mergeCell ref="A10:G10"/>
    <mergeCell ref="A14:G14"/>
    <mergeCell ref="A38:G38"/>
    <mergeCell ref="A20:G20"/>
    <mergeCell ref="A23:B23"/>
    <mergeCell ref="A15:E15"/>
    <mergeCell ref="A34:G34"/>
    <mergeCell ref="A18:G18"/>
    <mergeCell ref="A3:G3"/>
    <mergeCell ref="A5:G5"/>
    <mergeCell ref="A8:G8"/>
    <mergeCell ref="A33:G33"/>
    <mergeCell ref="A28:G28"/>
    <mergeCell ref="A22:G22"/>
    <mergeCell ref="A7:G7"/>
    <mergeCell ref="A12:G12"/>
    <mergeCell ref="A16:G16"/>
  </mergeCells>
  <phoneticPr fontId="11" type="noConversion"/>
  <pageMargins left="0.75" right="0.75" top="0.75" bottom="0.75" header="0.19" footer="0.19"/>
  <pageSetup orientation="portrait" r:id="rId1"/>
  <headerFooter>
    <oddHeader>&amp;C&amp;12DRAFT</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L36"/>
  <sheetViews>
    <sheetView topLeftCell="A14" zoomScale="96" zoomScaleNormal="96" zoomScaleSheetLayoutView="85" workbookViewId="0">
      <selection activeCell="J32" sqref="J32"/>
    </sheetView>
  </sheetViews>
  <sheetFormatPr defaultColWidth="9.109375" defaultRowHeight="13.2" x14ac:dyDescent="0.25"/>
  <cols>
    <col min="1" max="3" width="15.44140625" style="2" customWidth="1"/>
    <col min="4" max="4" width="15.44140625" style="61" customWidth="1"/>
    <col min="5" max="7" width="15.44140625" style="2" customWidth="1"/>
    <col min="8" max="8" width="17" style="2" customWidth="1"/>
    <col min="9" max="9" width="15.44140625" style="2" customWidth="1"/>
    <col min="10" max="10" width="15.5546875" style="2" customWidth="1"/>
    <col min="11" max="11" width="20.44140625" style="2" customWidth="1"/>
    <col min="12" max="12" width="15.33203125" style="2" customWidth="1"/>
    <col min="13" max="13" width="6" style="2" customWidth="1"/>
    <col min="14" max="14" width="4.88671875" style="2" customWidth="1"/>
    <col min="15" max="15" width="5" style="2" customWidth="1"/>
    <col min="16" max="16384" width="9.109375" style="2"/>
  </cols>
  <sheetData>
    <row r="1" spans="1:12" ht="24.75" customHeight="1" x14ac:dyDescent="0.3">
      <c r="A1" s="189" t="s">
        <v>48</v>
      </c>
      <c r="B1" s="189"/>
      <c r="C1" s="189"/>
      <c r="D1" s="189"/>
      <c r="E1" s="189"/>
      <c r="F1" s="189"/>
      <c r="G1" s="189"/>
      <c r="H1" s="189"/>
      <c r="I1" s="189"/>
      <c r="J1" s="189"/>
      <c r="K1" s="18"/>
      <c r="L1" s="18"/>
    </row>
    <row r="2" spans="1:12" ht="21.75" customHeight="1" x14ac:dyDescent="0.25">
      <c r="A2" s="190" t="s">
        <v>30</v>
      </c>
      <c r="B2" s="190"/>
      <c r="C2" s="190"/>
      <c r="D2" s="190"/>
      <c r="E2" s="190"/>
      <c r="F2" s="190"/>
      <c r="G2" s="190"/>
      <c r="H2" s="190"/>
      <c r="I2" s="190"/>
      <c r="J2" s="190"/>
      <c r="K2" s="1"/>
      <c r="L2" s="1"/>
    </row>
    <row r="3" spans="1:12" ht="17.25" customHeight="1" x14ac:dyDescent="0.25">
      <c r="A3" s="194" t="s">
        <v>46</v>
      </c>
      <c r="B3" s="191" t="s">
        <v>83</v>
      </c>
      <c r="C3" s="192" t="s">
        <v>56</v>
      </c>
      <c r="D3" s="195" t="s">
        <v>91</v>
      </c>
      <c r="E3" s="196"/>
      <c r="F3" s="196"/>
      <c r="G3" s="197"/>
      <c r="H3" s="193" t="s">
        <v>84</v>
      </c>
      <c r="I3" s="193"/>
      <c r="J3" s="186" t="s">
        <v>102</v>
      </c>
    </row>
    <row r="4" spans="1:12" s="11" customFormat="1" ht="39.6" x14ac:dyDescent="0.25">
      <c r="A4" s="194"/>
      <c r="B4" s="191"/>
      <c r="C4" s="192"/>
      <c r="D4" s="62" t="s">
        <v>97</v>
      </c>
      <c r="E4" s="41" t="s">
        <v>92</v>
      </c>
      <c r="F4" s="41" t="s">
        <v>93</v>
      </c>
      <c r="G4" s="41" t="s">
        <v>32</v>
      </c>
      <c r="H4" s="49" t="s">
        <v>54</v>
      </c>
      <c r="I4" s="49" t="s">
        <v>55</v>
      </c>
      <c r="J4" s="187"/>
    </row>
    <row r="5" spans="1:12" s="11" customFormat="1" ht="60" x14ac:dyDescent="0.25">
      <c r="A5" s="194"/>
      <c r="B5" s="42" t="s">
        <v>35</v>
      </c>
      <c r="C5" s="43" t="s">
        <v>77</v>
      </c>
      <c r="D5" s="63" t="s">
        <v>79</v>
      </c>
      <c r="E5" s="58" t="s">
        <v>79</v>
      </c>
      <c r="F5" s="58" t="s">
        <v>79</v>
      </c>
      <c r="G5" s="58" t="s">
        <v>79</v>
      </c>
      <c r="H5" s="45" t="s">
        <v>78</v>
      </c>
      <c r="I5" s="45" t="s">
        <v>78</v>
      </c>
      <c r="J5" s="188"/>
    </row>
    <row r="6" spans="1:12" s="68" customFormat="1" ht="12" x14ac:dyDescent="0.25">
      <c r="A6" s="69" t="s">
        <v>98</v>
      </c>
      <c r="B6" s="100">
        <v>2</v>
      </c>
      <c r="C6" s="124">
        <v>3</v>
      </c>
      <c r="D6" s="109">
        <v>3</v>
      </c>
      <c r="E6" s="109">
        <v>2</v>
      </c>
      <c r="F6" s="109">
        <v>4</v>
      </c>
      <c r="G6" s="109">
        <v>4</v>
      </c>
      <c r="H6" s="125">
        <v>1</v>
      </c>
      <c r="I6" s="125">
        <v>1</v>
      </c>
      <c r="J6" s="59">
        <f>Calculations!Z4</f>
        <v>0.38997070312499993</v>
      </c>
    </row>
    <row r="7" spans="1:12" s="13" customFormat="1" ht="12" x14ac:dyDescent="0.25">
      <c r="A7" s="55" t="s">
        <v>27</v>
      </c>
      <c r="B7" s="100">
        <v>0</v>
      </c>
      <c r="C7" s="101">
        <v>0</v>
      </c>
      <c r="D7" s="109">
        <v>0</v>
      </c>
      <c r="E7" s="109">
        <v>0</v>
      </c>
      <c r="F7" s="109">
        <v>0</v>
      </c>
      <c r="G7" s="109">
        <v>0</v>
      </c>
      <c r="H7" s="106">
        <v>0</v>
      </c>
      <c r="I7" s="106">
        <v>0</v>
      </c>
      <c r="J7" s="59">
        <f>Calculations!Z5</f>
        <v>0</v>
      </c>
    </row>
    <row r="8" spans="1:12" s="13" customFormat="1" ht="12" x14ac:dyDescent="0.25">
      <c r="A8" s="55" t="s">
        <v>17</v>
      </c>
      <c r="B8" s="100">
        <v>1</v>
      </c>
      <c r="C8" s="102">
        <v>2</v>
      </c>
      <c r="D8" s="109">
        <v>3</v>
      </c>
      <c r="E8" s="109">
        <v>2</v>
      </c>
      <c r="F8" s="103">
        <v>3</v>
      </c>
      <c r="G8" s="103">
        <v>4</v>
      </c>
      <c r="H8" s="106">
        <v>1</v>
      </c>
      <c r="I8" s="106">
        <v>2</v>
      </c>
      <c r="J8" s="59">
        <f>Calculations!Z6</f>
        <v>9.3713749999999998E-2</v>
      </c>
    </row>
    <row r="9" spans="1:12" s="13" customFormat="1" ht="12" x14ac:dyDescent="0.25">
      <c r="A9" s="55" t="s">
        <v>47</v>
      </c>
      <c r="B9" s="100">
        <v>2</v>
      </c>
      <c r="C9" s="102">
        <v>1</v>
      </c>
      <c r="D9" s="109">
        <v>1</v>
      </c>
      <c r="E9" s="109">
        <v>0</v>
      </c>
      <c r="F9" s="103">
        <v>1</v>
      </c>
      <c r="G9" s="103">
        <v>0</v>
      </c>
      <c r="H9" s="106">
        <v>3</v>
      </c>
      <c r="I9" s="106">
        <v>3</v>
      </c>
      <c r="J9" s="59">
        <f>Calculations!Z7</f>
        <v>7.3631249999999999E-3</v>
      </c>
    </row>
    <row r="10" spans="1:12" s="13" customFormat="1" ht="12" x14ac:dyDescent="0.25">
      <c r="A10" s="55" t="s">
        <v>18</v>
      </c>
      <c r="B10" s="100">
        <v>0</v>
      </c>
      <c r="C10" s="102">
        <v>0</v>
      </c>
      <c r="D10" s="109">
        <v>0</v>
      </c>
      <c r="E10" s="109">
        <v>0</v>
      </c>
      <c r="F10" s="103">
        <v>0</v>
      </c>
      <c r="G10" s="103">
        <v>0</v>
      </c>
      <c r="H10" s="106">
        <v>0</v>
      </c>
      <c r="I10" s="106">
        <v>0</v>
      </c>
      <c r="J10" s="59">
        <f>Calculations!Z8</f>
        <v>0</v>
      </c>
    </row>
    <row r="11" spans="1:12" s="4" customFormat="1" x14ac:dyDescent="0.25">
      <c r="A11" s="56" t="s">
        <v>28</v>
      </c>
      <c r="B11" s="104">
        <v>2</v>
      </c>
      <c r="C11" s="101">
        <v>4</v>
      </c>
      <c r="D11" s="109">
        <v>4</v>
      </c>
      <c r="E11" s="109">
        <v>4</v>
      </c>
      <c r="F11" s="103">
        <v>4</v>
      </c>
      <c r="G11" s="105">
        <v>4</v>
      </c>
      <c r="H11" s="106">
        <v>1</v>
      </c>
      <c r="I11" s="106">
        <v>1</v>
      </c>
      <c r="J11" s="59">
        <f>Calculations!Z9</f>
        <v>1.6319999999999997</v>
      </c>
    </row>
    <row r="12" spans="1:12" s="4" customFormat="1" x14ac:dyDescent="0.25">
      <c r="A12" s="56" t="s">
        <v>9</v>
      </c>
      <c r="B12" s="104">
        <v>2</v>
      </c>
      <c r="C12" s="101">
        <v>2</v>
      </c>
      <c r="D12" s="109">
        <v>2</v>
      </c>
      <c r="E12" s="109">
        <v>1</v>
      </c>
      <c r="F12" s="103">
        <v>1</v>
      </c>
      <c r="G12" s="105">
        <v>0</v>
      </c>
      <c r="H12" s="106">
        <v>1</v>
      </c>
      <c r="I12" s="106">
        <v>1</v>
      </c>
      <c r="J12" s="59">
        <f>Calculations!Z10</f>
        <v>7.8625000000000014E-2</v>
      </c>
    </row>
    <row r="13" spans="1:12" s="4" customFormat="1" x14ac:dyDescent="0.25">
      <c r="A13" s="56" t="s">
        <v>82</v>
      </c>
      <c r="B13" s="104">
        <v>1</v>
      </c>
      <c r="C13" s="102">
        <v>4</v>
      </c>
      <c r="D13" s="109">
        <v>4</v>
      </c>
      <c r="E13" s="109">
        <v>4</v>
      </c>
      <c r="F13" s="103">
        <v>4</v>
      </c>
      <c r="G13" s="105">
        <v>4</v>
      </c>
      <c r="H13" s="106">
        <v>1</v>
      </c>
      <c r="I13" s="106">
        <v>1</v>
      </c>
      <c r="J13" s="59">
        <f>Calculations!Z11</f>
        <v>0.75839999999999985</v>
      </c>
    </row>
    <row r="14" spans="1:12" s="4" customFormat="1" ht="22.8" x14ac:dyDescent="0.25">
      <c r="A14" s="56" t="s">
        <v>15</v>
      </c>
      <c r="B14" s="104">
        <v>1</v>
      </c>
      <c r="C14" s="101">
        <v>2</v>
      </c>
      <c r="D14" s="109">
        <v>2</v>
      </c>
      <c r="E14" s="109">
        <v>2</v>
      </c>
      <c r="F14" s="103">
        <v>3</v>
      </c>
      <c r="G14" s="105">
        <v>2</v>
      </c>
      <c r="H14" s="106">
        <v>2</v>
      </c>
      <c r="I14" s="106">
        <v>3</v>
      </c>
      <c r="J14" s="59">
        <f>Calculations!Z12</f>
        <v>5.7916875E-2</v>
      </c>
    </row>
    <row r="15" spans="1:12" s="4" customFormat="1" x14ac:dyDescent="0.25">
      <c r="A15" s="56" t="s">
        <v>19</v>
      </c>
      <c r="B15" s="104">
        <v>0</v>
      </c>
      <c r="C15" s="101">
        <v>0</v>
      </c>
      <c r="D15" s="109">
        <v>1</v>
      </c>
      <c r="E15" s="109">
        <v>0</v>
      </c>
      <c r="F15" s="103">
        <v>0</v>
      </c>
      <c r="G15" s="105">
        <v>0</v>
      </c>
      <c r="H15" s="106">
        <v>0</v>
      </c>
      <c r="I15" s="106">
        <v>0</v>
      </c>
      <c r="J15" s="59">
        <f>Calculations!Z13</f>
        <v>0</v>
      </c>
    </row>
    <row r="16" spans="1:12" s="4" customFormat="1" ht="26.25" customHeight="1" x14ac:dyDescent="0.25">
      <c r="A16" s="56" t="s">
        <v>22</v>
      </c>
      <c r="B16" s="104">
        <v>3</v>
      </c>
      <c r="C16" s="124">
        <v>3</v>
      </c>
      <c r="D16" s="109">
        <v>2</v>
      </c>
      <c r="E16" s="109">
        <v>3</v>
      </c>
      <c r="F16" s="103">
        <v>3</v>
      </c>
      <c r="G16" s="105">
        <v>1</v>
      </c>
      <c r="H16" s="106">
        <v>2</v>
      </c>
      <c r="I16" s="106">
        <v>3</v>
      </c>
      <c r="J16" s="59">
        <f>Calculations!Z14</f>
        <v>0.45579585937499995</v>
      </c>
    </row>
    <row r="17" spans="1:10" s="4" customFormat="1" ht="22.8" x14ac:dyDescent="0.25">
      <c r="A17" s="56" t="s">
        <v>45</v>
      </c>
      <c r="B17" s="104">
        <v>2</v>
      </c>
      <c r="C17" s="101">
        <v>4</v>
      </c>
      <c r="D17" s="109">
        <v>3</v>
      </c>
      <c r="E17" s="109">
        <v>2</v>
      </c>
      <c r="F17" s="103">
        <v>4</v>
      </c>
      <c r="G17" s="105">
        <v>3</v>
      </c>
      <c r="H17" s="106">
        <v>1</v>
      </c>
      <c r="I17" s="106">
        <v>3</v>
      </c>
      <c r="J17" s="59">
        <f>Calculations!Z15</f>
        <v>0.99662499999999998</v>
      </c>
    </row>
    <row r="18" spans="1:10" s="4" customFormat="1" x14ac:dyDescent="0.25">
      <c r="A18" s="56" t="s">
        <v>11</v>
      </c>
      <c r="B18" s="104">
        <v>3</v>
      </c>
      <c r="C18" s="102">
        <v>4</v>
      </c>
      <c r="D18" s="109">
        <v>3</v>
      </c>
      <c r="E18" s="109">
        <v>3</v>
      </c>
      <c r="F18" s="103">
        <v>3</v>
      </c>
      <c r="G18" s="105">
        <v>4</v>
      </c>
      <c r="H18" s="106">
        <v>1</v>
      </c>
      <c r="I18" s="106">
        <v>2</v>
      </c>
      <c r="J18" s="59">
        <f>Calculations!Z16</f>
        <v>1.8740468749999999</v>
      </c>
    </row>
    <row r="19" spans="1:10" s="4" customFormat="1" x14ac:dyDescent="0.25">
      <c r="A19" s="56" t="s">
        <v>20</v>
      </c>
      <c r="B19" s="104">
        <v>3</v>
      </c>
      <c r="C19" s="102">
        <v>2</v>
      </c>
      <c r="D19" s="109">
        <v>2</v>
      </c>
      <c r="E19" s="109">
        <v>1</v>
      </c>
      <c r="F19" s="103">
        <v>1</v>
      </c>
      <c r="G19" s="105">
        <v>0</v>
      </c>
      <c r="H19" s="106">
        <v>1</v>
      </c>
      <c r="I19" s="106">
        <v>2</v>
      </c>
      <c r="J19" s="59">
        <f>Calculations!Z17</f>
        <v>0.112625</v>
      </c>
    </row>
    <row r="20" spans="1:10" s="4" customFormat="1" x14ac:dyDescent="0.25">
      <c r="A20" s="56" t="s">
        <v>72</v>
      </c>
      <c r="B20" s="104">
        <v>2</v>
      </c>
      <c r="C20" s="102">
        <v>3</v>
      </c>
      <c r="D20" s="109">
        <v>3</v>
      </c>
      <c r="E20" s="109">
        <v>2</v>
      </c>
      <c r="F20" s="103">
        <v>2</v>
      </c>
      <c r="G20" s="105">
        <v>0</v>
      </c>
      <c r="H20" s="106">
        <v>11</v>
      </c>
      <c r="I20" s="106">
        <v>2</v>
      </c>
      <c r="J20" s="59">
        <f>Calculations!Z18</f>
        <v>0.14171624999999999</v>
      </c>
    </row>
    <row r="21" spans="1:10" s="4" customFormat="1" x14ac:dyDescent="0.25">
      <c r="A21" s="56" t="s">
        <v>10</v>
      </c>
      <c r="B21" s="104">
        <v>1</v>
      </c>
      <c r="C21" s="101">
        <v>2</v>
      </c>
      <c r="D21" s="109">
        <v>2</v>
      </c>
      <c r="E21" s="109">
        <v>1</v>
      </c>
      <c r="F21" s="105">
        <v>2</v>
      </c>
      <c r="G21" s="105">
        <v>0</v>
      </c>
      <c r="H21" s="106">
        <v>1</v>
      </c>
      <c r="I21" s="106">
        <v>2</v>
      </c>
      <c r="J21" s="59">
        <f>Calculations!Z19</f>
        <v>4.3647499999999992E-2</v>
      </c>
    </row>
    <row r="22" spans="1:10" s="4" customFormat="1" x14ac:dyDescent="0.25">
      <c r="A22" s="56" t="s">
        <v>29</v>
      </c>
      <c r="B22" s="104">
        <v>0</v>
      </c>
      <c r="C22" s="101">
        <v>0</v>
      </c>
      <c r="D22" s="109">
        <v>0</v>
      </c>
      <c r="E22" s="109">
        <v>0</v>
      </c>
      <c r="F22" s="105">
        <v>0</v>
      </c>
      <c r="G22" s="105">
        <v>0</v>
      </c>
      <c r="H22" s="106">
        <v>0</v>
      </c>
      <c r="I22" s="106">
        <v>0</v>
      </c>
      <c r="J22" s="59">
        <f>Calculations!Z20</f>
        <v>0</v>
      </c>
    </row>
    <row r="23" spans="1:10" s="4" customFormat="1" ht="34.200000000000003" x14ac:dyDescent="0.25">
      <c r="A23" s="56" t="s">
        <v>76</v>
      </c>
      <c r="B23" s="104">
        <v>1</v>
      </c>
      <c r="C23" s="102">
        <v>3</v>
      </c>
      <c r="D23" s="109">
        <v>3</v>
      </c>
      <c r="E23" s="109">
        <v>3</v>
      </c>
      <c r="F23" s="105">
        <v>4</v>
      </c>
      <c r="G23" s="105">
        <v>4</v>
      </c>
      <c r="H23" s="106">
        <v>1</v>
      </c>
      <c r="I23" s="106">
        <v>2</v>
      </c>
      <c r="J23" s="59">
        <f>Calculations!Z21</f>
        <v>0.20680101562500003</v>
      </c>
    </row>
    <row r="24" spans="1:10" s="4" customFormat="1" ht="22.8" x14ac:dyDescent="0.25">
      <c r="A24" s="56" t="s">
        <v>21</v>
      </c>
      <c r="B24" s="104">
        <v>4</v>
      </c>
      <c r="C24" s="101">
        <v>3</v>
      </c>
      <c r="D24" s="109">
        <v>3</v>
      </c>
      <c r="E24" s="109">
        <v>3</v>
      </c>
      <c r="F24" s="105">
        <v>3</v>
      </c>
      <c r="G24" s="105">
        <v>2</v>
      </c>
      <c r="H24" s="106">
        <v>2</v>
      </c>
      <c r="I24" s="106">
        <v>3</v>
      </c>
      <c r="J24" s="59">
        <f>Calculations!Z22</f>
        <v>0.73895625000000009</v>
      </c>
    </row>
    <row r="25" spans="1:10" s="4" customFormat="1" x14ac:dyDescent="0.25">
      <c r="A25" s="56" t="s">
        <v>23</v>
      </c>
      <c r="B25" s="104">
        <v>3</v>
      </c>
      <c r="C25" s="101">
        <v>2</v>
      </c>
      <c r="D25" s="109">
        <v>2</v>
      </c>
      <c r="E25" s="109">
        <v>2</v>
      </c>
      <c r="F25" s="105">
        <v>2</v>
      </c>
      <c r="G25" s="105">
        <v>1</v>
      </c>
      <c r="H25" s="106">
        <v>3</v>
      </c>
      <c r="I25" s="106">
        <v>3</v>
      </c>
      <c r="J25" s="59">
        <f>Calculations!Z23</f>
        <v>0.11328749999999999</v>
      </c>
    </row>
    <row r="26" spans="1:10" s="4" customFormat="1" ht="22.8" x14ac:dyDescent="0.25">
      <c r="A26" s="56" t="s">
        <v>69</v>
      </c>
      <c r="B26" s="104">
        <v>4</v>
      </c>
      <c r="C26" s="124">
        <v>1</v>
      </c>
      <c r="D26" s="109">
        <v>1</v>
      </c>
      <c r="E26" s="109">
        <v>1</v>
      </c>
      <c r="F26" s="105">
        <v>1</v>
      </c>
      <c r="G26" s="105">
        <v>0</v>
      </c>
      <c r="H26" s="106">
        <v>3</v>
      </c>
      <c r="I26" s="106">
        <v>4</v>
      </c>
      <c r="J26" s="59">
        <f>Calculations!Z24</f>
        <v>3.78984375E-2</v>
      </c>
    </row>
    <row r="27" spans="1:10" s="4" customFormat="1" x14ac:dyDescent="0.25">
      <c r="A27" s="56" t="s">
        <v>8</v>
      </c>
      <c r="B27" s="104">
        <v>2</v>
      </c>
      <c r="C27" s="101">
        <v>2</v>
      </c>
      <c r="D27" s="109">
        <v>2</v>
      </c>
      <c r="E27" s="109">
        <v>2</v>
      </c>
      <c r="F27" s="105">
        <v>3</v>
      </c>
      <c r="G27" s="105">
        <v>3</v>
      </c>
      <c r="H27" s="106">
        <v>1</v>
      </c>
      <c r="I27" s="106">
        <v>2</v>
      </c>
      <c r="J27" s="59">
        <f>Calculations!Z25</f>
        <v>0.17339999999999997</v>
      </c>
    </row>
    <row r="28" spans="1:10" s="4" customFormat="1" ht="22.8" x14ac:dyDescent="0.25">
      <c r="A28" s="56" t="s">
        <v>73</v>
      </c>
      <c r="B28" s="104">
        <v>0</v>
      </c>
      <c r="C28" s="102">
        <v>0</v>
      </c>
      <c r="D28" s="109">
        <v>0</v>
      </c>
      <c r="E28" s="109">
        <v>0</v>
      </c>
      <c r="F28" s="105">
        <v>0</v>
      </c>
      <c r="G28" s="105">
        <v>0</v>
      </c>
      <c r="H28" s="106">
        <v>0</v>
      </c>
      <c r="I28" s="106">
        <v>0</v>
      </c>
      <c r="J28" s="59">
        <f>Calculations!Z26</f>
        <v>0</v>
      </c>
    </row>
    <row r="29" spans="1:10" s="4" customFormat="1" x14ac:dyDescent="0.25">
      <c r="A29" s="56" t="s">
        <v>24</v>
      </c>
      <c r="B29" s="104">
        <v>0</v>
      </c>
      <c r="C29" s="102">
        <v>0</v>
      </c>
      <c r="D29" s="109">
        <v>0</v>
      </c>
      <c r="E29" s="109">
        <v>0</v>
      </c>
      <c r="F29" s="105">
        <v>0</v>
      </c>
      <c r="G29" s="105">
        <v>0</v>
      </c>
      <c r="H29" s="106">
        <v>0</v>
      </c>
      <c r="I29" s="106">
        <v>0</v>
      </c>
      <c r="J29" s="59">
        <f>Calculations!Z27</f>
        <v>0</v>
      </c>
    </row>
    <row r="30" spans="1:10" s="4" customFormat="1" x14ac:dyDescent="0.25">
      <c r="A30" s="56" t="s">
        <v>26</v>
      </c>
      <c r="B30" s="104">
        <v>0</v>
      </c>
      <c r="C30" s="102">
        <v>0</v>
      </c>
      <c r="D30" s="109">
        <v>0</v>
      </c>
      <c r="E30" s="109">
        <v>0</v>
      </c>
      <c r="F30" s="105">
        <v>0</v>
      </c>
      <c r="G30" s="105">
        <v>0</v>
      </c>
      <c r="H30" s="106">
        <v>0</v>
      </c>
      <c r="I30" s="106">
        <v>0</v>
      </c>
      <c r="J30" s="59">
        <f>Calculations!Z28</f>
        <v>0</v>
      </c>
    </row>
    <row r="31" spans="1:10" s="4" customFormat="1" x14ac:dyDescent="0.25">
      <c r="A31" s="56" t="s">
        <v>12</v>
      </c>
      <c r="B31" s="104">
        <v>3</v>
      </c>
      <c r="C31" s="101">
        <v>2</v>
      </c>
      <c r="D31" s="109">
        <v>2</v>
      </c>
      <c r="E31" s="109">
        <v>1</v>
      </c>
      <c r="F31" s="105">
        <v>3</v>
      </c>
      <c r="G31" s="105">
        <v>2</v>
      </c>
      <c r="H31" s="106">
        <v>1</v>
      </c>
      <c r="I31" s="106">
        <v>3</v>
      </c>
      <c r="J31" s="59">
        <f>Calculations!Z29</f>
        <v>0.19378124999999996</v>
      </c>
    </row>
    <row r="32" spans="1:10" s="4" customFormat="1" x14ac:dyDescent="0.25">
      <c r="A32" s="56" t="s">
        <v>25</v>
      </c>
      <c r="B32" s="104">
        <v>4</v>
      </c>
      <c r="C32" s="101">
        <v>3</v>
      </c>
      <c r="D32" s="109">
        <v>3</v>
      </c>
      <c r="E32" s="109">
        <v>2</v>
      </c>
      <c r="F32" s="105">
        <v>2</v>
      </c>
      <c r="G32" s="105">
        <v>1</v>
      </c>
      <c r="H32" s="106">
        <v>1</v>
      </c>
      <c r="I32" s="106">
        <v>3</v>
      </c>
      <c r="J32" s="59">
        <f>Calculations!Z30</f>
        <v>0.54843750000000002</v>
      </c>
    </row>
    <row r="33" spans="1:12" s="8" customFormat="1" ht="15" customHeight="1" x14ac:dyDescent="0.25">
      <c r="C33" s="2"/>
      <c r="D33" s="60"/>
      <c r="H33" s="21"/>
      <c r="I33" s="21"/>
      <c r="J33" s="21"/>
      <c r="K33" s="21"/>
      <c r="L33" s="21"/>
    </row>
    <row r="34" spans="1:12" x14ac:dyDescent="0.25">
      <c r="A34" s="8"/>
    </row>
    <row r="35" spans="1:12" x14ac:dyDescent="0.25">
      <c r="A35" s="6"/>
    </row>
    <row r="36" spans="1:12" x14ac:dyDescent="0.25">
      <c r="A36" s="17"/>
    </row>
  </sheetData>
  <mergeCells count="8">
    <mergeCell ref="J3:J5"/>
    <mergeCell ref="A1:J1"/>
    <mergeCell ref="A2:J2"/>
    <mergeCell ref="B3:B4"/>
    <mergeCell ref="C3:C4"/>
    <mergeCell ref="H3:I3"/>
    <mergeCell ref="A3:A5"/>
    <mergeCell ref="D3:G3"/>
  </mergeCells>
  <phoneticPr fontId="11" type="noConversion"/>
  <conditionalFormatting sqref="C11:C12 C14:C15 B11:B32 F21:F32 G11:G32">
    <cfRule type="cellIs" priority="3" stopIfTrue="1" operator="between">
      <formula>0.01</formula>
      <formula>3</formula>
    </cfRule>
  </conditionalFormatting>
  <conditionalFormatting sqref="C21:C22 C24:C25">
    <cfRule type="cellIs" priority="2" stopIfTrue="1" operator="between">
      <formula>0.01</formula>
      <formula>3</formula>
    </cfRule>
  </conditionalFormatting>
  <conditionalFormatting sqref="C31:C32">
    <cfRule type="cellIs" priority="1" stopIfTrue="1" operator="between">
      <formula>0.01</formula>
      <formula>3</formula>
    </cfRule>
  </conditionalFormatting>
  <dataValidations count="1">
    <dataValidation showErrorMessage="1" errorTitle="Out of Range" error="Value must be between 0 - 3_x000a_" prompt="_x000a_" sqref="B7:B32 C27:C32 C7:C15 C17:C25 F8:I32"/>
  </dataValidations>
  <pageMargins left="0.25" right="0" top="0.5" bottom="0.14000000000000001" header="0" footer="0.13"/>
  <pageSetup scale="97" orientation="landscape" horizontalDpi="4294967293" verticalDpi="4294967293" r:id="rId1"/>
  <headerFooter alignWithMargins="0">
    <oddFooter>&amp;R&amp;"Arial,Italic"Natural:  Health Hazard Assessment &amp;&amp; Prioritization Tool_LA County_2-7-12.xls</oddFooter>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K20"/>
  <sheetViews>
    <sheetView topLeftCell="A10" zoomScaleNormal="100" zoomScaleSheetLayoutView="85" workbookViewId="0">
      <selection activeCell="J18" sqref="J18"/>
    </sheetView>
  </sheetViews>
  <sheetFormatPr defaultColWidth="9.109375" defaultRowHeight="13.2" x14ac:dyDescent="0.25"/>
  <cols>
    <col min="1" max="7" width="15.44140625" style="2" customWidth="1"/>
    <col min="8" max="8" width="17" style="2" customWidth="1"/>
    <col min="9" max="10" width="15.44140625" style="2" customWidth="1"/>
    <col min="11" max="11" width="6" style="2" customWidth="1"/>
    <col min="12" max="12" width="4.88671875" style="2" customWidth="1"/>
    <col min="13" max="13" width="5" style="2" customWidth="1"/>
    <col min="14" max="16384" width="9.109375" style="2"/>
  </cols>
  <sheetData>
    <row r="1" spans="1:11" ht="24.75" customHeight="1" x14ac:dyDescent="0.25">
      <c r="A1" s="189" t="s">
        <v>48</v>
      </c>
      <c r="B1" s="189"/>
      <c r="C1" s="189"/>
      <c r="D1" s="189"/>
      <c r="E1" s="189"/>
      <c r="F1" s="189"/>
      <c r="G1" s="189"/>
      <c r="H1" s="189"/>
      <c r="I1" s="189"/>
      <c r="J1" s="189"/>
    </row>
    <row r="2" spans="1:11" ht="24.75" customHeight="1" x14ac:dyDescent="0.25">
      <c r="A2" s="198" t="s">
        <v>14</v>
      </c>
      <c r="B2" s="198"/>
      <c r="C2" s="198"/>
      <c r="D2" s="198"/>
      <c r="E2" s="198"/>
      <c r="F2" s="198"/>
      <c r="G2" s="198"/>
      <c r="H2" s="198"/>
      <c r="I2" s="198"/>
      <c r="J2" s="198"/>
    </row>
    <row r="3" spans="1:11" ht="17.25" customHeight="1" x14ac:dyDescent="0.25">
      <c r="A3" s="203" t="s">
        <v>46</v>
      </c>
      <c r="B3" s="199" t="s">
        <v>83</v>
      </c>
      <c r="C3" s="192" t="s">
        <v>56</v>
      </c>
      <c r="D3" s="195" t="s">
        <v>91</v>
      </c>
      <c r="E3" s="196"/>
      <c r="F3" s="196"/>
      <c r="G3" s="197"/>
      <c r="H3" s="201" t="s">
        <v>84</v>
      </c>
      <c r="I3" s="202"/>
      <c r="J3" s="186" t="s">
        <v>102</v>
      </c>
      <c r="K3" s="51"/>
    </row>
    <row r="4" spans="1:11" s="11" customFormat="1" ht="26.4" x14ac:dyDescent="0.25">
      <c r="A4" s="204"/>
      <c r="B4" s="200"/>
      <c r="C4" s="192"/>
      <c r="D4" s="64" t="s">
        <v>97</v>
      </c>
      <c r="E4" s="47" t="s">
        <v>31</v>
      </c>
      <c r="F4" s="41" t="s">
        <v>33</v>
      </c>
      <c r="G4" s="48" t="s">
        <v>32</v>
      </c>
      <c r="H4" s="49" t="s">
        <v>54</v>
      </c>
      <c r="I4" s="50" t="s">
        <v>55</v>
      </c>
      <c r="J4" s="187"/>
      <c r="K4" s="52"/>
    </row>
    <row r="5" spans="1:11" s="3" customFormat="1" ht="60" x14ac:dyDescent="0.25">
      <c r="A5" s="205"/>
      <c r="B5" s="46" t="s">
        <v>35</v>
      </c>
      <c r="C5" s="43" t="s">
        <v>77</v>
      </c>
      <c r="D5" s="58" t="s">
        <v>79</v>
      </c>
      <c r="E5" s="58" t="s">
        <v>79</v>
      </c>
      <c r="F5" s="44" t="s">
        <v>80</v>
      </c>
      <c r="G5" s="58" t="s">
        <v>80</v>
      </c>
      <c r="H5" s="45" t="s">
        <v>78</v>
      </c>
      <c r="I5" s="45" t="s">
        <v>78</v>
      </c>
      <c r="J5" s="188"/>
      <c r="K5" s="53"/>
    </row>
    <row r="6" spans="1:11" s="3" customFormat="1" ht="24.75" customHeight="1" x14ac:dyDescent="0.25">
      <c r="A6" s="39" t="s">
        <v>57</v>
      </c>
      <c r="B6" s="104">
        <v>1</v>
      </c>
      <c r="C6" s="102">
        <v>4</v>
      </c>
      <c r="D6" s="109">
        <v>2</v>
      </c>
      <c r="E6" s="109">
        <v>4</v>
      </c>
      <c r="F6" s="103">
        <v>4</v>
      </c>
      <c r="G6" s="105">
        <v>1</v>
      </c>
      <c r="H6" s="106">
        <v>1</v>
      </c>
      <c r="I6" s="106">
        <v>1</v>
      </c>
      <c r="J6" s="59">
        <f>Calculations!Z31</f>
        <v>0.66360000000000008</v>
      </c>
    </row>
    <row r="7" spans="1:11" s="3" customFormat="1" ht="24.75" customHeight="1" x14ac:dyDescent="0.25">
      <c r="A7" s="39" t="s">
        <v>58</v>
      </c>
      <c r="B7" s="104">
        <v>1</v>
      </c>
      <c r="C7" s="102">
        <v>3</v>
      </c>
      <c r="D7" s="109">
        <v>3</v>
      </c>
      <c r="E7" s="109">
        <v>4</v>
      </c>
      <c r="F7" s="103">
        <v>4</v>
      </c>
      <c r="G7" s="105">
        <v>2</v>
      </c>
      <c r="H7" s="106">
        <v>1</v>
      </c>
      <c r="I7" s="106">
        <v>1</v>
      </c>
      <c r="J7" s="59">
        <f>Calculations!Z32</f>
        <v>0.23676300000000003</v>
      </c>
    </row>
    <row r="8" spans="1:11" s="13" customFormat="1" ht="24.75" customHeight="1" x14ac:dyDescent="0.25">
      <c r="A8" s="39" t="s">
        <v>59</v>
      </c>
      <c r="B8" s="104">
        <v>0</v>
      </c>
      <c r="C8" s="102">
        <v>0</v>
      </c>
      <c r="D8" s="109">
        <v>3</v>
      </c>
      <c r="E8" s="109">
        <v>4</v>
      </c>
      <c r="F8" s="103">
        <v>4</v>
      </c>
      <c r="G8" s="105">
        <v>2</v>
      </c>
      <c r="H8" s="106">
        <v>1</v>
      </c>
      <c r="I8" s="106">
        <v>1</v>
      </c>
      <c r="J8" s="59">
        <f>Calculations!Z33</f>
        <v>0</v>
      </c>
    </row>
    <row r="9" spans="1:11" s="13" customFormat="1" ht="24.75" customHeight="1" x14ac:dyDescent="0.25">
      <c r="A9" s="39" t="s">
        <v>74</v>
      </c>
      <c r="B9" s="100">
        <v>4</v>
      </c>
      <c r="C9" s="102">
        <v>2</v>
      </c>
      <c r="D9" s="109">
        <v>2</v>
      </c>
      <c r="E9" s="105">
        <v>2</v>
      </c>
      <c r="F9" s="105">
        <v>2</v>
      </c>
      <c r="G9" s="105">
        <v>1</v>
      </c>
      <c r="H9" s="106">
        <v>3</v>
      </c>
      <c r="I9" s="106">
        <v>3</v>
      </c>
      <c r="J9" s="59">
        <f>Calculations!Z34</f>
        <v>0.17099999999999999</v>
      </c>
    </row>
    <row r="10" spans="1:11" s="13" customFormat="1" ht="24.75" customHeight="1" x14ac:dyDescent="0.25">
      <c r="A10" s="40" t="s">
        <v>63</v>
      </c>
      <c r="B10" s="100">
        <v>1</v>
      </c>
      <c r="C10" s="101">
        <v>3</v>
      </c>
      <c r="D10" s="107">
        <v>2</v>
      </c>
      <c r="E10" s="105">
        <v>2</v>
      </c>
      <c r="F10" s="105">
        <v>3</v>
      </c>
      <c r="G10" s="105">
        <v>1</v>
      </c>
      <c r="H10" s="108">
        <v>3</v>
      </c>
      <c r="I10" s="106">
        <v>3</v>
      </c>
      <c r="J10" s="59">
        <f>Calculations!Z35</f>
        <v>6.5989687499999991E-2</v>
      </c>
    </row>
    <row r="11" spans="1:11" s="13" customFormat="1" ht="24.75" customHeight="1" x14ac:dyDescent="0.25">
      <c r="A11" s="40" t="s">
        <v>85</v>
      </c>
      <c r="B11" s="104">
        <v>1</v>
      </c>
      <c r="C11" s="102">
        <v>2</v>
      </c>
      <c r="D11" s="105">
        <v>2</v>
      </c>
      <c r="E11" s="105">
        <v>3</v>
      </c>
      <c r="F11" s="105">
        <v>2</v>
      </c>
      <c r="G11" s="105">
        <v>1</v>
      </c>
      <c r="H11" s="108">
        <v>3</v>
      </c>
      <c r="I11" s="106">
        <v>3</v>
      </c>
      <c r="J11" s="59">
        <f>Calculations!Z36</f>
        <v>4.2659999999999997E-2</v>
      </c>
    </row>
    <row r="12" spans="1:11" s="13" customFormat="1" ht="24.75" customHeight="1" x14ac:dyDescent="0.25">
      <c r="A12" s="39" t="s">
        <v>70</v>
      </c>
      <c r="B12" s="104">
        <v>0</v>
      </c>
      <c r="C12" s="102">
        <v>3</v>
      </c>
      <c r="D12" s="109">
        <v>3</v>
      </c>
      <c r="E12" s="105">
        <v>3</v>
      </c>
      <c r="F12" s="105">
        <v>2</v>
      </c>
      <c r="G12" s="105">
        <v>1</v>
      </c>
      <c r="H12" s="108">
        <v>1</v>
      </c>
      <c r="I12" s="106">
        <v>2</v>
      </c>
      <c r="J12" s="59">
        <f>Calculations!Z37</f>
        <v>0</v>
      </c>
    </row>
    <row r="13" spans="1:11" s="13" customFormat="1" ht="24.75" customHeight="1" x14ac:dyDescent="0.25">
      <c r="A13" s="40" t="s">
        <v>86</v>
      </c>
      <c r="B13" s="104">
        <v>0</v>
      </c>
      <c r="C13" s="102">
        <v>3</v>
      </c>
      <c r="D13" s="109">
        <v>3</v>
      </c>
      <c r="E13" s="105">
        <v>3</v>
      </c>
      <c r="F13" s="105">
        <v>2</v>
      </c>
      <c r="G13" s="105">
        <v>1</v>
      </c>
      <c r="H13" s="108">
        <v>2</v>
      </c>
      <c r="I13" s="106">
        <v>3</v>
      </c>
      <c r="J13" s="59">
        <f>Calculations!Z38</f>
        <v>0</v>
      </c>
    </row>
    <row r="14" spans="1:11" s="13" customFormat="1" ht="24.75" customHeight="1" x14ac:dyDescent="0.25">
      <c r="A14" s="40" t="s">
        <v>64</v>
      </c>
      <c r="B14" s="100">
        <v>1</v>
      </c>
      <c r="C14" s="101">
        <v>3</v>
      </c>
      <c r="D14" s="107">
        <v>3</v>
      </c>
      <c r="E14" s="105">
        <v>2</v>
      </c>
      <c r="F14" s="105">
        <v>3</v>
      </c>
      <c r="G14" s="105">
        <v>1</v>
      </c>
      <c r="H14" s="108">
        <v>1</v>
      </c>
      <c r="I14" s="106">
        <v>2</v>
      </c>
      <c r="J14" s="59">
        <f>Calculations!Z39</f>
        <v>0.13031296875000001</v>
      </c>
    </row>
    <row r="15" spans="1:11" s="13" customFormat="1" ht="24.75" customHeight="1" x14ac:dyDescent="0.25">
      <c r="A15" s="39" t="s">
        <v>60</v>
      </c>
      <c r="B15" s="104">
        <v>0</v>
      </c>
      <c r="C15" s="102">
        <v>3</v>
      </c>
      <c r="D15" s="109">
        <v>3</v>
      </c>
      <c r="E15" s="109">
        <v>3</v>
      </c>
      <c r="F15" s="109">
        <v>2</v>
      </c>
      <c r="G15" s="105">
        <v>1</v>
      </c>
      <c r="H15" s="108">
        <v>1</v>
      </c>
      <c r="I15" s="106">
        <v>2</v>
      </c>
      <c r="J15" s="59">
        <f>Calculations!Z40</f>
        <v>0</v>
      </c>
    </row>
    <row r="16" spans="1:11" s="13" customFormat="1" ht="24.75" customHeight="1" x14ac:dyDescent="0.25">
      <c r="A16" s="39" t="s">
        <v>61</v>
      </c>
      <c r="B16" s="104">
        <v>0</v>
      </c>
      <c r="C16" s="102">
        <v>4</v>
      </c>
      <c r="D16" s="109">
        <v>3</v>
      </c>
      <c r="E16" s="109">
        <v>1</v>
      </c>
      <c r="F16" s="109">
        <v>4</v>
      </c>
      <c r="G16" s="105">
        <v>3</v>
      </c>
      <c r="H16" s="108">
        <v>1</v>
      </c>
      <c r="I16" s="106">
        <v>2</v>
      </c>
      <c r="J16" s="59">
        <f>Calculations!Z41</f>
        <v>0</v>
      </c>
    </row>
    <row r="17" spans="1:10" s="4" customFormat="1" ht="24.75" customHeight="1" x14ac:dyDescent="0.25">
      <c r="A17" s="39" t="s">
        <v>62</v>
      </c>
      <c r="B17" s="104">
        <v>0</v>
      </c>
      <c r="C17" s="102">
        <v>3</v>
      </c>
      <c r="D17" s="109">
        <v>3</v>
      </c>
      <c r="E17" s="109">
        <v>3</v>
      </c>
      <c r="F17" s="109">
        <v>2</v>
      </c>
      <c r="G17" s="105">
        <v>1</v>
      </c>
      <c r="H17" s="108">
        <v>3</v>
      </c>
      <c r="I17" s="106">
        <v>2</v>
      </c>
      <c r="J17" s="59">
        <f>Calculations!Z42</f>
        <v>0</v>
      </c>
    </row>
    <row r="18" spans="1:10" s="4" customFormat="1" ht="24.75" customHeight="1" x14ac:dyDescent="0.25">
      <c r="A18" s="40" t="s">
        <v>81</v>
      </c>
      <c r="B18" s="104">
        <v>3</v>
      </c>
      <c r="C18" s="102">
        <v>3</v>
      </c>
      <c r="D18" s="109">
        <v>2</v>
      </c>
      <c r="E18" s="109">
        <v>3</v>
      </c>
      <c r="F18" s="109">
        <v>2</v>
      </c>
      <c r="G18" s="105">
        <v>1</v>
      </c>
      <c r="H18" s="108">
        <v>3</v>
      </c>
      <c r="I18" s="106">
        <v>3</v>
      </c>
      <c r="J18" s="59">
        <f>Calculations!Z43</f>
        <v>0.24148124999999995</v>
      </c>
    </row>
    <row r="19" spans="1:10" s="17" customFormat="1" x14ac:dyDescent="0.25">
      <c r="A19" s="2"/>
      <c r="B19" s="2"/>
      <c r="C19" s="2"/>
      <c r="D19" s="2"/>
      <c r="E19" s="2"/>
      <c r="F19" s="2"/>
      <c r="G19" s="2"/>
      <c r="H19" s="2"/>
      <c r="I19" s="2"/>
      <c r="J19" s="2"/>
    </row>
    <row r="20" spans="1:10" s="6" customFormat="1" x14ac:dyDescent="0.25">
      <c r="A20" s="2"/>
      <c r="B20" s="2"/>
      <c r="C20" s="2"/>
      <c r="D20" s="2"/>
      <c r="E20" s="2"/>
      <c r="F20" s="2"/>
      <c r="G20" s="2"/>
      <c r="H20" s="2"/>
      <c r="I20" s="2"/>
      <c r="J20" s="2"/>
    </row>
  </sheetData>
  <mergeCells count="8">
    <mergeCell ref="A1:J1"/>
    <mergeCell ref="A2:J2"/>
    <mergeCell ref="B3:B4"/>
    <mergeCell ref="C3:C4"/>
    <mergeCell ref="H3:I3"/>
    <mergeCell ref="J3:J5"/>
    <mergeCell ref="A3:A5"/>
    <mergeCell ref="D3:G3"/>
  </mergeCells>
  <phoneticPr fontId="11" type="noConversion"/>
  <conditionalFormatting sqref="C14:D14 B11:B18 B10:D10">
    <cfRule type="cellIs" priority="5" stopIfTrue="1" operator="between">
      <formula>0.01</formula>
      <formula>3</formula>
    </cfRule>
  </conditionalFormatting>
  <conditionalFormatting sqref="E10:H10 E12:H14 D11:H11 E9:F9 G15:H18">
    <cfRule type="cellIs" priority="7" stopIfTrue="1" operator="between">
      <formula>0.01</formula>
      <formula>4</formula>
    </cfRule>
  </conditionalFormatting>
  <conditionalFormatting sqref="B6:B8 G6:G9">
    <cfRule type="cellIs" priority="1" stopIfTrue="1" operator="between">
      <formula>0.01</formula>
      <formula>3</formula>
    </cfRule>
  </conditionalFormatting>
  <dataValidations count="1">
    <dataValidation showErrorMessage="1" errorTitle="Out of Range" error="Value must be between 0 - 3_x000a_" prompt="_x000a_" sqref="B6:C8 F6:I8 C9 G9"/>
  </dataValidations>
  <pageMargins left="0.25" right="0.25" top="0.5" bottom="0.5" header="0.5" footer="0.5"/>
  <pageSetup scale="96" orientation="landscape" horizontalDpi="4294967293"/>
  <headerFooter alignWithMargins="0">
    <oddFooter xml:space="preserve">&amp;R&amp;"Arial,Italic"&amp;8&amp;A :  &amp;F&amp;"Arial,Regular"&amp;10 </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J21"/>
  <sheetViews>
    <sheetView topLeftCell="A13" zoomScaleNormal="100" zoomScaleSheetLayoutView="85" workbookViewId="0">
      <selection activeCell="J20" sqref="J20"/>
    </sheetView>
  </sheetViews>
  <sheetFormatPr defaultColWidth="9.109375" defaultRowHeight="13.2" x14ac:dyDescent="0.25"/>
  <cols>
    <col min="1" max="7" width="15.44140625" style="2" customWidth="1"/>
    <col min="8" max="8" width="17.88671875" style="2" customWidth="1"/>
    <col min="9" max="10" width="15.44140625" style="2" customWidth="1"/>
    <col min="11" max="11" width="6" style="2" customWidth="1"/>
    <col min="12" max="12" width="4.88671875" style="2" customWidth="1"/>
    <col min="13" max="13" width="5" style="2" customWidth="1"/>
    <col min="14" max="16384" width="9.109375" style="2"/>
  </cols>
  <sheetData>
    <row r="1" spans="1:10" ht="24.75" customHeight="1" x14ac:dyDescent="0.25">
      <c r="A1" s="189" t="s">
        <v>48</v>
      </c>
      <c r="B1" s="189"/>
      <c r="C1" s="189"/>
      <c r="D1" s="189"/>
      <c r="E1" s="189"/>
      <c r="F1" s="189"/>
      <c r="G1" s="189"/>
      <c r="H1" s="189"/>
      <c r="I1" s="189"/>
      <c r="J1" s="189"/>
    </row>
    <row r="2" spans="1:10" ht="24.75" customHeight="1" x14ac:dyDescent="0.25">
      <c r="A2" s="190" t="s">
        <v>34</v>
      </c>
      <c r="B2" s="190"/>
      <c r="C2" s="190"/>
      <c r="D2" s="190"/>
      <c r="E2" s="190"/>
      <c r="F2" s="190"/>
      <c r="G2" s="190"/>
      <c r="H2" s="190"/>
      <c r="I2" s="190"/>
      <c r="J2" s="190"/>
    </row>
    <row r="3" spans="1:10" ht="17.25" customHeight="1" x14ac:dyDescent="0.25">
      <c r="A3" s="194" t="s">
        <v>46</v>
      </c>
      <c r="B3" s="191" t="s">
        <v>83</v>
      </c>
      <c r="C3" s="192" t="s">
        <v>56</v>
      </c>
      <c r="D3" s="195" t="s">
        <v>91</v>
      </c>
      <c r="E3" s="196"/>
      <c r="F3" s="196"/>
      <c r="G3" s="197"/>
      <c r="H3" s="193" t="s">
        <v>84</v>
      </c>
      <c r="I3" s="193"/>
      <c r="J3" s="186" t="s">
        <v>102</v>
      </c>
    </row>
    <row r="4" spans="1:10" s="11" customFormat="1" ht="26.4" x14ac:dyDescent="0.25">
      <c r="A4" s="194"/>
      <c r="B4" s="191"/>
      <c r="C4" s="192"/>
      <c r="D4" s="65" t="s">
        <v>97</v>
      </c>
      <c r="E4" s="41" t="s">
        <v>31</v>
      </c>
      <c r="F4" s="41" t="s">
        <v>33</v>
      </c>
      <c r="G4" s="41" t="s">
        <v>32</v>
      </c>
      <c r="H4" s="49" t="s">
        <v>54</v>
      </c>
      <c r="I4" s="49" t="s">
        <v>55</v>
      </c>
      <c r="J4" s="187"/>
    </row>
    <row r="5" spans="1:10" s="13" customFormat="1" ht="60" x14ac:dyDescent="0.25">
      <c r="A5" s="194"/>
      <c r="B5" s="46" t="s">
        <v>35</v>
      </c>
      <c r="C5" s="43" t="s">
        <v>77</v>
      </c>
      <c r="D5" s="58" t="s">
        <v>79</v>
      </c>
      <c r="E5" s="58" t="s">
        <v>79</v>
      </c>
      <c r="F5" s="44" t="s">
        <v>80</v>
      </c>
      <c r="G5" s="58" t="s">
        <v>80</v>
      </c>
      <c r="H5" s="45" t="s">
        <v>78</v>
      </c>
      <c r="I5" s="45" t="s">
        <v>78</v>
      </c>
      <c r="J5" s="188"/>
    </row>
    <row r="6" spans="1:10" s="13" customFormat="1" ht="24.75" customHeight="1" x14ac:dyDescent="0.25">
      <c r="A6" s="39" t="s">
        <v>65</v>
      </c>
      <c r="B6" s="131">
        <v>0</v>
      </c>
      <c r="C6" s="127">
        <v>0</v>
      </c>
      <c r="D6" s="135">
        <v>0</v>
      </c>
      <c r="E6" s="135">
        <v>0</v>
      </c>
      <c r="F6" s="128">
        <v>0</v>
      </c>
      <c r="G6" s="128">
        <v>0</v>
      </c>
      <c r="H6" s="130">
        <v>0</v>
      </c>
      <c r="I6" s="130">
        <v>0</v>
      </c>
      <c r="J6" s="59">
        <f>Calculations!Z44</f>
        <v>0</v>
      </c>
    </row>
    <row r="7" spans="1:10" s="13" customFormat="1" ht="24.75" customHeight="1" x14ac:dyDescent="0.25">
      <c r="A7" s="39" t="s">
        <v>87</v>
      </c>
      <c r="B7" s="131">
        <v>1</v>
      </c>
      <c r="C7" s="127">
        <v>2</v>
      </c>
      <c r="D7" s="135">
        <v>2</v>
      </c>
      <c r="E7" s="135">
        <v>2</v>
      </c>
      <c r="F7" s="128">
        <v>2</v>
      </c>
      <c r="G7" s="128">
        <v>1</v>
      </c>
      <c r="H7" s="130">
        <v>1</v>
      </c>
      <c r="I7" s="130">
        <v>1</v>
      </c>
      <c r="J7" s="59">
        <f>Calculations!Z45</f>
        <v>6.9421250000000018E-2</v>
      </c>
    </row>
    <row r="8" spans="1:10" s="4" customFormat="1" ht="24.75" customHeight="1" x14ac:dyDescent="0.25">
      <c r="A8" s="39" t="s">
        <v>88</v>
      </c>
      <c r="B8" s="126">
        <v>1</v>
      </c>
      <c r="C8" s="132">
        <v>2</v>
      </c>
      <c r="D8" s="133">
        <v>2</v>
      </c>
      <c r="E8" s="135">
        <v>2</v>
      </c>
      <c r="F8" s="129">
        <v>2</v>
      </c>
      <c r="G8" s="129">
        <v>1</v>
      </c>
      <c r="H8" s="134">
        <v>1</v>
      </c>
      <c r="I8" s="134">
        <v>1</v>
      </c>
      <c r="J8" s="59">
        <f>Calculations!Z46</f>
        <v>6.9421250000000018E-2</v>
      </c>
    </row>
    <row r="9" spans="1:10" s="4" customFormat="1" ht="24.75" customHeight="1" x14ac:dyDescent="0.25">
      <c r="A9" s="54" t="s">
        <v>68</v>
      </c>
      <c r="B9" s="126">
        <v>2</v>
      </c>
      <c r="C9" s="132">
        <v>2</v>
      </c>
      <c r="D9" s="133">
        <v>2</v>
      </c>
      <c r="E9" s="135">
        <v>2</v>
      </c>
      <c r="F9" s="129">
        <v>2</v>
      </c>
      <c r="G9" s="129">
        <v>1</v>
      </c>
      <c r="H9" s="134">
        <v>1</v>
      </c>
      <c r="I9" s="134">
        <v>1</v>
      </c>
      <c r="J9" s="59">
        <f>Calculations!Z47</f>
        <v>0.14938750000000001</v>
      </c>
    </row>
    <row r="10" spans="1:10" s="13" customFormat="1" ht="24.75" customHeight="1" x14ac:dyDescent="0.25">
      <c r="A10" s="39" t="s">
        <v>66</v>
      </c>
      <c r="B10" s="131">
        <v>0</v>
      </c>
      <c r="C10" s="127">
        <v>0</v>
      </c>
      <c r="D10" s="135">
        <v>0</v>
      </c>
      <c r="E10" s="133">
        <v>0</v>
      </c>
      <c r="F10" s="133">
        <v>0</v>
      </c>
      <c r="G10" s="133">
        <v>0</v>
      </c>
      <c r="H10" s="130">
        <v>0</v>
      </c>
      <c r="I10" s="130">
        <v>0</v>
      </c>
      <c r="J10" s="59">
        <f>Calculations!Z48</f>
        <v>0</v>
      </c>
    </row>
    <row r="11" spans="1:10" s="13" customFormat="1" ht="24.75" customHeight="1" x14ac:dyDescent="0.25">
      <c r="A11" s="39" t="s">
        <v>94</v>
      </c>
      <c r="B11" s="131">
        <v>0</v>
      </c>
      <c r="C11" s="127">
        <v>0</v>
      </c>
      <c r="D11" s="135">
        <v>0</v>
      </c>
      <c r="E11" s="129">
        <v>0</v>
      </c>
      <c r="F11" s="128">
        <v>0</v>
      </c>
      <c r="G11" s="128">
        <v>0</v>
      </c>
      <c r="H11" s="130">
        <v>0</v>
      </c>
      <c r="I11" s="130">
        <v>0</v>
      </c>
      <c r="J11" s="59">
        <f>Calculations!Z49</f>
        <v>0</v>
      </c>
    </row>
    <row r="12" spans="1:10" s="4" customFormat="1" ht="24.75" customHeight="1" x14ac:dyDescent="0.25">
      <c r="A12" s="39" t="s">
        <v>16</v>
      </c>
      <c r="B12" s="126">
        <v>0</v>
      </c>
      <c r="C12" s="132">
        <v>0</v>
      </c>
      <c r="D12" s="133">
        <v>0</v>
      </c>
      <c r="E12" s="135">
        <v>0</v>
      </c>
      <c r="F12" s="129">
        <v>0</v>
      </c>
      <c r="G12" s="129">
        <v>0</v>
      </c>
      <c r="H12" s="134">
        <v>0</v>
      </c>
      <c r="I12" s="134">
        <v>0</v>
      </c>
      <c r="J12" s="59">
        <f>Calculations!Z50</f>
        <v>0</v>
      </c>
    </row>
    <row r="13" spans="1:10" s="13" customFormat="1" ht="24.75" customHeight="1" x14ac:dyDescent="0.25">
      <c r="A13" s="39" t="s">
        <v>71</v>
      </c>
      <c r="B13" s="131">
        <v>1</v>
      </c>
      <c r="C13" s="127">
        <v>3</v>
      </c>
      <c r="D13" s="135">
        <v>3</v>
      </c>
      <c r="E13" s="135">
        <v>3</v>
      </c>
      <c r="F13" s="128">
        <v>3</v>
      </c>
      <c r="G13" s="128">
        <v>1</v>
      </c>
      <c r="H13" s="130">
        <v>1</v>
      </c>
      <c r="I13" s="130">
        <v>1</v>
      </c>
      <c r="J13" s="59">
        <f>Calculations!Z51</f>
        <v>0.17497265625000002</v>
      </c>
    </row>
    <row r="14" spans="1:10" s="13" customFormat="1" ht="35.1" customHeight="1" x14ac:dyDescent="0.25">
      <c r="A14" s="39" t="s">
        <v>13</v>
      </c>
      <c r="B14" s="131">
        <v>1</v>
      </c>
      <c r="C14" s="127">
        <v>3</v>
      </c>
      <c r="D14" s="135">
        <v>3</v>
      </c>
      <c r="E14" s="133">
        <v>3</v>
      </c>
      <c r="F14" s="128">
        <v>3</v>
      </c>
      <c r="G14" s="128">
        <v>1</v>
      </c>
      <c r="H14" s="130">
        <v>1</v>
      </c>
      <c r="I14" s="130">
        <v>1</v>
      </c>
      <c r="J14" s="59">
        <f>Calculations!Z52</f>
        <v>0.17497265625000002</v>
      </c>
    </row>
    <row r="15" spans="1:10" s="13" customFormat="1" ht="24.75" customHeight="1" x14ac:dyDescent="0.25">
      <c r="A15" s="39" t="s">
        <v>67</v>
      </c>
      <c r="B15" s="131">
        <v>1</v>
      </c>
      <c r="C15" s="127">
        <v>3</v>
      </c>
      <c r="D15" s="135">
        <v>3</v>
      </c>
      <c r="E15" s="135">
        <v>3</v>
      </c>
      <c r="F15" s="128">
        <v>3</v>
      </c>
      <c r="G15" s="128">
        <v>2</v>
      </c>
      <c r="H15" s="130">
        <v>1</v>
      </c>
      <c r="I15" s="130">
        <v>1</v>
      </c>
      <c r="J15" s="59">
        <f>Calculations!Z53</f>
        <v>0.18122167968750003</v>
      </c>
    </row>
    <row r="16" spans="1:10" s="4" customFormat="1" ht="24.75" customHeight="1" x14ac:dyDescent="0.25">
      <c r="A16" s="39" t="s">
        <v>89</v>
      </c>
      <c r="B16" s="126">
        <v>1</v>
      </c>
      <c r="C16" s="127">
        <v>3</v>
      </c>
      <c r="D16" s="135">
        <v>3</v>
      </c>
      <c r="E16" s="135">
        <v>3</v>
      </c>
      <c r="F16" s="129">
        <v>3</v>
      </c>
      <c r="G16" s="129">
        <v>1</v>
      </c>
      <c r="H16" s="134">
        <v>1</v>
      </c>
      <c r="I16" s="134">
        <v>1</v>
      </c>
      <c r="J16" s="59">
        <f>Calculations!Z54</f>
        <v>0.17497265625000002</v>
      </c>
    </row>
    <row r="17" spans="1:5" x14ac:dyDescent="0.25">
      <c r="E17" s="15"/>
    </row>
    <row r="18" spans="1:5" x14ac:dyDescent="0.25">
      <c r="E18" s="9"/>
    </row>
    <row r="19" spans="1:5" s="6" customFormat="1" x14ac:dyDescent="0.25">
      <c r="A19" s="5"/>
      <c r="B19" s="5"/>
      <c r="C19" s="12"/>
      <c r="D19" s="12"/>
      <c r="E19" s="9"/>
    </row>
    <row r="20" spans="1:5" s="7" customFormat="1" ht="15" customHeight="1" x14ac:dyDescent="0.25">
      <c r="A20" s="14"/>
      <c r="B20" s="20"/>
      <c r="C20" s="19"/>
      <c r="D20" s="19"/>
      <c r="E20" s="2"/>
    </row>
    <row r="21" spans="1:5" s="6" customFormat="1" ht="17.100000000000001" customHeight="1" x14ac:dyDescent="0.25">
      <c r="A21" s="16"/>
      <c r="B21" s="12"/>
      <c r="C21" s="10"/>
      <c r="D21" s="10"/>
      <c r="E21" s="2"/>
    </row>
  </sheetData>
  <mergeCells count="8">
    <mergeCell ref="A1:J1"/>
    <mergeCell ref="A2:J2"/>
    <mergeCell ref="B3:B4"/>
    <mergeCell ref="C3:C4"/>
    <mergeCell ref="H3:I3"/>
    <mergeCell ref="J3:J5"/>
    <mergeCell ref="A3:A5"/>
    <mergeCell ref="D3:G3"/>
  </mergeCells>
  <phoneticPr fontId="11" type="noConversion"/>
  <conditionalFormatting sqref="B16 F16:I16 B12:D12 B8:D9 F8:I9 F12:I12">
    <cfRule type="cellIs" priority="3" stopIfTrue="1" operator="between">
      <formula>0.01</formula>
      <formula>3</formula>
    </cfRule>
  </conditionalFormatting>
  <conditionalFormatting sqref="E14 E10:G10">
    <cfRule type="cellIs" priority="1" stopIfTrue="1" operator="between">
      <formula>0.01</formula>
      <formula>3</formula>
    </cfRule>
  </conditionalFormatting>
  <conditionalFormatting sqref="E11">
    <cfRule type="cellIs" priority="2" stopIfTrue="1" operator="between">
      <formula>0.01</formula>
      <formula>4</formula>
    </cfRule>
  </conditionalFormatting>
  <dataValidations count="1">
    <dataValidation showErrorMessage="1" errorTitle="Out of Range" error="Value must be between 0 - 3_x000a_" prompt="_x000a_" sqref="B6:D16 H6:I16 F6:G9 F11:G16"/>
  </dataValidations>
  <pageMargins left="0.25" right="0.25" top="0.5" bottom="0.5" header="0.5" footer="0.5"/>
  <pageSetup scale="96" orientation="landscape" horizontalDpi="4294967293" verticalDpi="4294967293" r:id="rId1"/>
  <headerFooter alignWithMargins="0">
    <oddFooter xml:space="preserve">&amp;R&amp;"Arial,Italic"&amp;8&amp;A :  &amp;F&amp;"Arial,Regular"&amp;10 </oddFooter>
  </headerFooter>
  <rowBreaks count="1" manualBreakCount="1">
    <brk id="1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J19"/>
  <sheetViews>
    <sheetView zoomScaleNormal="100" zoomScaleSheetLayoutView="85" workbookViewId="0">
      <selection activeCell="J16" sqref="J16"/>
    </sheetView>
  </sheetViews>
  <sheetFormatPr defaultColWidth="9.109375" defaultRowHeight="13.2" x14ac:dyDescent="0.25"/>
  <cols>
    <col min="1" max="7" width="15.44140625" style="2" customWidth="1"/>
    <col min="8" max="8" width="16.44140625" style="2" customWidth="1"/>
    <col min="9" max="10" width="15.44140625" style="2" customWidth="1"/>
    <col min="11" max="11" width="6" style="2" customWidth="1"/>
    <col min="12" max="12" width="4.88671875" style="2" customWidth="1"/>
    <col min="13" max="13" width="5" style="2" customWidth="1"/>
    <col min="14" max="16384" width="9.109375" style="2"/>
  </cols>
  <sheetData>
    <row r="1" spans="1:10" ht="24.75" customHeight="1" x14ac:dyDescent="0.25">
      <c r="A1" s="189" t="s">
        <v>48</v>
      </c>
      <c r="B1" s="189"/>
      <c r="C1" s="189"/>
      <c r="D1" s="189"/>
      <c r="E1" s="189"/>
      <c r="F1" s="189"/>
      <c r="G1" s="189"/>
      <c r="H1" s="189"/>
      <c r="I1" s="189"/>
      <c r="J1" s="189"/>
    </row>
    <row r="2" spans="1:10" ht="24.75" customHeight="1" x14ac:dyDescent="0.25">
      <c r="A2" s="190" t="s">
        <v>44</v>
      </c>
      <c r="B2" s="190"/>
      <c r="C2" s="190"/>
      <c r="D2" s="190"/>
      <c r="E2" s="190"/>
      <c r="F2" s="190"/>
      <c r="G2" s="190"/>
      <c r="H2" s="190"/>
      <c r="I2" s="190"/>
      <c r="J2" s="190"/>
    </row>
    <row r="3" spans="1:10" ht="17.25" customHeight="1" x14ac:dyDescent="0.25">
      <c r="A3" s="194" t="s">
        <v>46</v>
      </c>
      <c r="B3" s="191" t="s">
        <v>83</v>
      </c>
      <c r="C3" s="192" t="s">
        <v>56</v>
      </c>
      <c r="D3" s="195" t="s">
        <v>91</v>
      </c>
      <c r="E3" s="196"/>
      <c r="F3" s="196"/>
      <c r="G3" s="197"/>
      <c r="H3" s="193" t="s">
        <v>84</v>
      </c>
      <c r="I3" s="193"/>
      <c r="J3" s="186" t="s">
        <v>102</v>
      </c>
    </row>
    <row r="4" spans="1:10" s="11" customFormat="1" ht="26.4" x14ac:dyDescent="0.25">
      <c r="A4" s="194"/>
      <c r="B4" s="191"/>
      <c r="C4" s="192"/>
      <c r="D4" s="65" t="s">
        <v>97</v>
      </c>
      <c r="E4" s="41" t="s">
        <v>31</v>
      </c>
      <c r="F4" s="41" t="s">
        <v>33</v>
      </c>
      <c r="G4" s="41" t="s">
        <v>32</v>
      </c>
      <c r="H4" s="49" t="s">
        <v>54</v>
      </c>
      <c r="I4" s="49" t="s">
        <v>55</v>
      </c>
      <c r="J4" s="187"/>
    </row>
    <row r="5" spans="1:10" s="13" customFormat="1" ht="60" x14ac:dyDescent="0.25">
      <c r="A5" s="194"/>
      <c r="B5" s="46" t="s">
        <v>35</v>
      </c>
      <c r="C5" s="43" t="s">
        <v>77</v>
      </c>
      <c r="D5" s="58" t="s">
        <v>79</v>
      </c>
      <c r="E5" s="58" t="s">
        <v>79</v>
      </c>
      <c r="F5" s="44" t="s">
        <v>80</v>
      </c>
      <c r="G5" s="58" t="s">
        <v>80</v>
      </c>
      <c r="H5" s="45" t="s">
        <v>78</v>
      </c>
      <c r="I5" s="45" t="s">
        <v>78</v>
      </c>
      <c r="J5" s="188"/>
    </row>
    <row r="6" spans="1:10" s="13" customFormat="1" ht="24.75" customHeight="1" x14ac:dyDescent="0.25">
      <c r="A6" s="54" t="s">
        <v>36</v>
      </c>
      <c r="B6" s="100">
        <v>2</v>
      </c>
      <c r="C6" s="102">
        <v>3</v>
      </c>
      <c r="D6" s="109">
        <v>3</v>
      </c>
      <c r="E6" s="109">
        <v>4</v>
      </c>
      <c r="F6" s="109">
        <v>4</v>
      </c>
      <c r="G6" s="109">
        <v>3</v>
      </c>
      <c r="H6" s="106">
        <v>1</v>
      </c>
      <c r="I6" s="106">
        <v>2</v>
      </c>
      <c r="J6" s="59">
        <f>Calculations!Z55</f>
        <v>0.51508406249999994</v>
      </c>
    </row>
    <row r="7" spans="1:10" s="13" customFormat="1" ht="24.75" customHeight="1" x14ac:dyDescent="0.25">
      <c r="A7" s="57" t="s">
        <v>43</v>
      </c>
      <c r="B7" s="100">
        <v>3</v>
      </c>
      <c r="C7" s="102">
        <v>0</v>
      </c>
      <c r="D7" s="109">
        <v>3</v>
      </c>
      <c r="E7" s="109">
        <v>3</v>
      </c>
      <c r="F7" s="109">
        <v>3</v>
      </c>
      <c r="G7" s="109">
        <v>2</v>
      </c>
      <c r="H7" s="106">
        <v>1</v>
      </c>
      <c r="I7" s="106">
        <v>2</v>
      </c>
      <c r="J7" s="59">
        <f>Calculations!Z56</f>
        <v>0</v>
      </c>
    </row>
    <row r="8" spans="1:10" s="13" customFormat="1" ht="24.75" customHeight="1" x14ac:dyDescent="0.25">
      <c r="A8" s="54" t="s">
        <v>37</v>
      </c>
      <c r="B8" s="100">
        <v>3</v>
      </c>
      <c r="C8" s="102">
        <v>2</v>
      </c>
      <c r="D8" s="109">
        <v>2</v>
      </c>
      <c r="E8" s="109">
        <v>2</v>
      </c>
      <c r="F8" s="109">
        <v>2</v>
      </c>
      <c r="G8" s="109">
        <v>1</v>
      </c>
      <c r="H8" s="106">
        <v>1</v>
      </c>
      <c r="I8" s="106">
        <v>2</v>
      </c>
      <c r="J8" s="59">
        <f>Calculations!Z57</f>
        <v>0.2139875</v>
      </c>
    </row>
    <row r="9" spans="1:10" s="13" customFormat="1" ht="24.75" customHeight="1" x14ac:dyDescent="0.25">
      <c r="A9" s="54" t="s">
        <v>38</v>
      </c>
      <c r="B9" s="100">
        <v>3</v>
      </c>
      <c r="C9" s="102">
        <v>1</v>
      </c>
      <c r="D9" s="109">
        <v>2</v>
      </c>
      <c r="E9" s="109">
        <v>2</v>
      </c>
      <c r="F9" s="109">
        <v>2</v>
      </c>
      <c r="G9" s="109">
        <v>2</v>
      </c>
      <c r="H9" s="106">
        <v>1</v>
      </c>
      <c r="I9" s="106">
        <v>2</v>
      </c>
      <c r="J9" s="59">
        <f>Calculations!Z58</f>
        <v>0.10840156249999998</v>
      </c>
    </row>
    <row r="10" spans="1:10" s="13" customFormat="1" ht="24.75" customHeight="1" x14ac:dyDescent="0.25">
      <c r="A10" s="54" t="s">
        <v>101</v>
      </c>
      <c r="B10" s="100">
        <v>1</v>
      </c>
      <c r="C10" s="102">
        <v>4</v>
      </c>
      <c r="D10" s="109">
        <v>4</v>
      </c>
      <c r="E10" s="109">
        <v>4</v>
      </c>
      <c r="F10" s="109">
        <v>4</v>
      </c>
      <c r="G10" s="109">
        <v>4</v>
      </c>
      <c r="H10" s="106">
        <v>1</v>
      </c>
      <c r="I10" s="106">
        <v>1</v>
      </c>
      <c r="J10" s="59">
        <f>Calculations!Z59</f>
        <v>0.75839999999999985</v>
      </c>
    </row>
    <row r="11" spans="1:10" s="13" customFormat="1" ht="24.75" customHeight="1" x14ac:dyDescent="0.25">
      <c r="A11" s="54" t="s">
        <v>75</v>
      </c>
      <c r="B11" s="100">
        <v>0</v>
      </c>
      <c r="C11" s="102">
        <v>0</v>
      </c>
      <c r="D11" s="109">
        <v>0</v>
      </c>
      <c r="E11" s="109">
        <v>0</v>
      </c>
      <c r="F11" s="109">
        <v>0</v>
      </c>
      <c r="G11" s="109">
        <v>0</v>
      </c>
      <c r="H11" s="106">
        <v>0</v>
      </c>
      <c r="I11" s="106">
        <v>0</v>
      </c>
      <c r="J11" s="59">
        <f>Calculations!Z60</f>
        <v>0</v>
      </c>
    </row>
    <row r="12" spans="1:10" s="4" customFormat="1" ht="24.75" customHeight="1" x14ac:dyDescent="0.25">
      <c r="A12" s="54" t="s">
        <v>39</v>
      </c>
      <c r="B12" s="100">
        <v>1</v>
      </c>
      <c r="C12" s="102">
        <v>2</v>
      </c>
      <c r="D12" s="109">
        <v>2</v>
      </c>
      <c r="E12" s="109">
        <v>3</v>
      </c>
      <c r="F12" s="109">
        <v>2</v>
      </c>
      <c r="G12" s="109">
        <v>2</v>
      </c>
      <c r="H12" s="106">
        <v>2</v>
      </c>
      <c r="I12" s="106">
        <v>3</v>
      </c>
      <c r="J12" s="59">
        <f>Calculations!Z61</f>
        <v>7.4556250000000018E-2</v>
      </c>
    </row>
    <row r="13" spans="1:10" s="4" customFormat="1" ht="24.75" customHeight="1" x14ac:dyDescent="0.25">
      <c r="A13" s="54" t="s">
        <v>40</v>
      </c>
      <c r="B13" s="100">
        <v>1</v>
      </c>
      <c r="C13" s="102">
        <v>4</v>
      </c>
      <c r="D13" s="109">
        <v>4</v>
      </c>
      <c r="E13" s="109">
        <v>4</v>
      </c>
      <c r="F13" s="109">
        <v>4</v>
      </c>
      <c r="G13" s="109">
        <v>4</v>
      </c>
      <c r="H13" s="106">
        <v>1</v>
      </c>
      <c r="I13" s="106">
        <v>2</v>
      </c>
      <c r="J13" s="59">
        <f>Calculations!Z62</f>
        <v>0.74654999999999994</v>
      </c>
    </row>
    <row r="14" spans="1:10" s="4" customFormat="1" ht="36" customHeight="1" x14ac:dyDescent="0.25">
      <c r="A14" s="54" t="s">
        <v>90</v>
      </c>
      <c r="B14" s="100">
        <v>2</v>
      </c>
      <c r="C14" s="102">
        <v>4</v>
      </c>
      <c r="D14" s="109">
        <v>4</v>
      </c>
      <c r="E14" s="109">
        <v>3</v>
      </c>
      <c r="F14" s="109">
        <v>4</v>
      </c>
      <c r="G14" s="109">
        <v>3</v>
      </c>
      <c r="H14" s="106">
        <v>1</v>
      </c>
      <c r="I14" s="106">
        <v>2</v>
      </c>
      <c r="J14" s="59">
        <f>Calculations!Z63</f>
        <v>1.3185624999999999</v>
      </c>
    </row>
    <row r="15" spans="1:10" s="4" customFormat="1" ht="24.75" customHeight="1" x14ac:dyDescent="0.25">
      <c r="A15" s="54" t="s">
        <v>41</v>
      </c>
      <c r="B15" s="100">
        <v>1</v>
      </c>
      <c r="C15" s="102">
        <v>3</v>
      </c>
      <c r="D15" s="109">
        <v>3</v>
      </c>
      <c r="E15" s="109">
        <v>3</v>
      </c>
      <c r="F15" s="109">
        <v>3</v>
      </c>
      <c r="G15" s="109">
        <v>3</v>
      </c>
      <c r="H15" s="106">
        <v>1</v>
      </c>
      <c r="I15" s="106">
        <v>1</v>
      </c>
      <c r="J15" s="59">
        <f>Calculations!Z64</f>
        <v>0.187470703125</v>
      </c>
    </row>
    <row r="16" spans="1:10" s="4" customFormat="1" ht="24.75" customHeight="1" x14ac:dyDescent="0.25">
      <c r="A16" s="54" t="s">
        <v>42</v>
      </c>
      <c r="B16" s="100">
        <v>1</v>
      </c>
      <c r="C16" s="102">
        <v>3</v>
      </c>
      <c r="D16" s="109">
        <v>3</v>
      </c>
      <c r="E16" s="109">
        <v>3</v>
      </c>
      <c r="F16" s="109">
        <v>4</v>
      </c>
      <c r="G16" s="109">
        <v>2</v>
      </c>
      <c r="H16" s="106">
        <v>1</v>
      </c>
      <c r="I16" s="106">
        <v>2</v>
      </c>
      <c r="J16" s="59">
        <f>Calculations!Z65</f>
        <v>0.19463625000000004</v>
      </c>
    </row>
    <row r="17" spans="1:5" s="6" customFormat="1" x14ac:dyDescent="0.25">
      <c r="A17" s="5"/>
      <c r="B17" s="5"/>
      <c r="C17" s="12"/>
      <c r="D17" s="12"/>
      <c r="E17" s="15"/>
    </row>
    <row r="18" spans="1:5" s="7" customFormat="1" ht="15" customHeight="1" x14ac:dyDescent="0.25">
      <c r="A18" s="14"/>
      <c r="B18" s="20"/>
      <c r="C18" s="19"/>
      <c r="D18" s="19"/>
      <c r="E18" s="9"/>
    </row>
    <row r="19" spans="1:5" s="6" customFormat="1" ht="17.100000000000001" customHeight="1" x14ac:dyDescent="0.25">
      <c r="A19" s="16"/>
      <c r="B19" s="12"/>
      <c r="C19" s="10"/>
      <c r="D19" s="10"/>
      <c r="E19" s="9"/>
    </row>
  </sheetData>
  <mergeCells count="8">
    <mergeCell ref="A1:J1"/>
    <mergeCell ref="A2:J2"/>
    <mergeCell ref="B3:B4"/>
    <mergeCell ref="C3:C4"/>
    <mergeCell ref="H3:I3"/>
    <mergeCell ref="J3:J5"/>
    <mergeCell ref="A3:A5"/>
    <mergeCell ref="D3:G3"/>
  </mergeCells>
  <phoneticPr fontId="11" type="noConversion"/>
  <conditionalFormatting sqref="B12:B16 C12:D12 C14:D14 C16:D16 H15:I16 H12:H14">
    <cfRule type="cellIs" priority="4" stopIfTrue="1" operator="between">
      <formula>0.01</formula>
      <formula>3</formula>
    </cfRule>
  </conditionalFormatting>
  <conditionalFormatting sqref="E12 E14 E16">
    <cfRule type="cellIs" priority="3" stopIfTrue="1" operator="between">
      <formula>0.01</formula>
      <formula>3</formula>
    </cfRule>
  </conditionalFormatting>
  <conditionalFormatting sqref="F12 F14 F16">
    <cfRule type="cellIs" priority="2" stopIfTrue="1" operator="between">
      <formula>0.01</formula>
      <formula>3</formula>
    </cfRule>
  </conditionalFormatting>
  <conditionalFormatting sqref="G12 G14 G16">
    <cfRule type="cellIs" priority="1" stopIfTrue="1" operator="between">
      <formula>0.01</formula>
      <formula>3</formula>
    </cfRule>
  </conditionalFormatting>
  <dataValidations count="1">
    <dataValidation showErrorMessage="1" errorTitle="Out of Range" error="Value must be between 0 - 3_x000a_" prompt="_x000a_" sqref="B6:H16 I15:I16 I6:I8"/>
  </dataValidations>
  <pageMargins left="0.25" right="0.25" top="0.5" bottom="0.5" header="0.5" footer="0.5"/>
  <pageSetup scale="96" orientation="landscape" horizontalDpi="4294967293"/>
  <headerFooter alignWithMargins="0">
    <oddFooter xml:space="preserve">&amp;R&amp;"Arial,Italic"&amp;8&amp;A :  &amp;F&amp;"Arial,Regular"&amp;10 </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47"/>
  <sheetViews>
    <sheetView zoomScale="85" zoomScaleNormal="85" workbookViewId="0">
      <selection activeCell="Z60" sqref="Z60"/>
    </sheetView>
  </sheetViews>
  <sheetFormatPr defaultColWidth="10.109375" defaultRowHeight="15.6" x14ac:dyDescent="0.3"/>
  <cols>
    <col min="1" max="1" width="33.88671875" style="66" bestFit="1" customWidth="1"/>
    <col min="2" max="2" width="11.5546875" style="67" customWidth="1"/>
    <col min="3" max="5" width="10.33203125" style="67" customWidth="1"/>
    <col min="6" max="6" width="11.33203125" style="67" customWidth="1"/>
    <col min="7" max="7" width="10.88671875" style="67" customWidth="1"/>
    <col min="8" max="9" width="11.5546875" style="67" customWidth="1"/>
    <col min="10" max="10" width="6.44140625" style="73" customWidth="1"/>
    <col min="11" max="22" width="10.109375" style="66" customWidth="1"/>
    <col min="23" max="23" width="3.5546875" style="73" customWidth="1"/>
    <col min="24" max="24" width="10.109375" style="72"/>
    <col min="25" max="25" width="3.5546875" style="66" customWidth="1"/>
    <col min="26" max="26" width="10.109375" style="66"/>
    <col min="27" max="27" width="4" style="66" customWidth="1"/>
    <col min="28" max="28" width="10.33203125" style="70" customWidth="1"/>
    <col min="29" max="30" width="10.109375" style="66"/>
    <col min="31" max="31" width="10.33203125" style="66" customWidth="1"/>
    <col min="32" max="16384" width="10.109375" style="66"/>
  </cols>
  <sheetData>
    <row r="1" spans="1:31" ht="18" x14ac:dyDescent="0.35">
      <c r="A1" s="99" t="s">
        <v>129</v>
      </c>
      <c r="B1" s="97"/>
      <c r="C1" s="97"/>
      <c r="D1" s="97"/>
      <c r="E1" s="97"/>
      <c r="F1" s="98"/>
      <c r="G1" s="97"/>
      <c r="H1" s="97"/>
      <c r="I1" s="97"/>
      <c r="K1" s="73"/>
      <c r="L1" s="73"/>
      <c r="M1" s="73"/>
      <c r="N1" s="73"/>
      <c r="O1" s="73"/>
      <c r="P1" s="96" t="s">
        <v>157</v>
      </c>
      <c r="Q1" s="73"/>
      <c r="R1" s="73"/>
      <c r="S1" s="73"/>
      <c r="T1" s="73"/>
      <c r="U1" s="73"/>
      <c r="V1" s="73"/>
      <c r="X1" s="71"/>
      <c r="Z1" s="95"/>
    </row>
    <row r="2" spans="1:31" ht="18" x14ac:dyDescent="0.35">
      <c r="A2" s="82"/>
      <c r="B2" s="93"/>
      <c r="C2" s="93"/>
      <c r="D2" s="93"/>
      <c r="E2" s="93"/>
      <c r="F2" s="94" t="s">
        <v>128</v>
      </c>
      <c r="G2" s="93"/>
      <c r="H2" s="93"/>
      <c r="I2" s="93"/>
      <c r="P2" s="206" t="s">
        <v>140</v>
      </c>
      <c r="Q2" s="206"/>
      <c r="R2" s="206"/>
      <c r="S2" s="66" t="s">
        <v>127</v>
      </c>
      <c r="T2" s="66" t="s">
        <v>126</v>
      </c>
      <c r="U2" s="66" t="s">
        <v>125</v>
      </c>
      <c r="X2" s="71"/>
      <c r="Z2" s="92"/>
    </row>
    <row r="3" spans="1:31" ht="53.4" x14ac:dyDescent="0.3">
      <c r="A3" s="91"/>
      <c r="B3" s="90" t="s">
        <v>107</v>
      </c>
      <c r="C3" s="90" t="s">
        <v>106</v>
      </c>
      <c r="D3" s="90" t="s">
        <v>124</v>
      </c>
      <c r="E3" s="90" t="s">
        <v>123</v>
      </c>
      <c r="F3" s="90" t="s">
        <v>122</v>
      </c>
      <c r="G3" s="90" t="s">
        <v>121</v>
      </c>
      <c r="H3" s="90" t="s">
        <v>120</v>
      </c>
      <c r="I3" s="90" t="s">
        <v>119</v>
      </c>
      <c r="K3" s="110" t="s">
        <v>156</v>
      </c>
      <c r="L3" s="110" t="s">
        <v>118</v>
      </c>
      <c r="M3" s="112" t="s">
        <v>133</v>
      </c>
      <c r="N3" s="138" t="s">
        <v>117</v>
      </c>
      <c r="O3" s="111" t="s">
        <v>116</v>
      </c>
      <c r="P3" s="111" t="s">
        <v>115</v>
      </c>
      <c r="Q3" s="111" t="s">
        <v>114</v>
      </c>
      <c r="R3" s="111" t="s">
        <v>113</v>
      </c>
      <c r="S3" s="111" t="s">
        <v>112</v>
      </c>
      <c r="T3" s="111" t="s">
        <v>111</v>
      </c>
      <c r="U3" s="111" t="s">
        <v>110</v>
      </c>
      <c r="V3" s="111" t="s">
        <v>109</v>
      </c>
      <c r="W3" s="89"/>
      <c r="X3" s="71"/>
      <c r="Z3" s="136" t="s">
        <v>139</v>
      </c>
      <c r="AB3" s="88"/>
      <c r="AC3" s="82"/>
      <c r="AE3" s="82"/>
    </row>
    <row r="4" spans="1:31" x14ac:dyDescent="0.3">
      <c r="A4" s="86" t="str">
        <f>Natural!A6</f>
        <v>Active Shooter</v>
      </c>
      <c r="B4" s="86">
        <f>Natural!B6</f>
        <v>2</v>
      </c>
      <c r="C4" s="86">
        <f>Natural!C6</f>
        <v>3</v>
      </c>
      <c r="D4" s="86">
        <f>Natural!D6</f>
        <v>3</v>
      </c>
      <c r="E4" s="86">
        <f>Natural!E6</f>
        <v>2</v>
      </c>
      <c r="F4" s="86">
        <f>Natural!F6</f>
        <v>4</v>
      </c>
      <c r="G4" s="86">
        <f>Natural!G6</f>
        <v>4</v>
      </c>
      <c r="H4" s="86">
        <f>Natural!H6</f>
        <v>1</v>
      </c>
      <c r="I4" s="86">
        <f>Natural!I6</f>
        <v>1</v>
      </c>
      <c r="K4" s="113">
        <f t="shared" ref="K4:K35" si="0">$D$67*D4+$E$67*E4+$F$67*F4+$G$67*G4</f>
        <v>2.9</v>
      </c>
      <c r="L4" s="85">
        <f t="shared" ref="L4:L35" si="1">ROUND(K4,0)</f>
        <v>3</v>
      </c>
      <c r="M4" s="67">
        <f t="shared" ref="M4:M35" si="2">ROUND(B4,0)</f>
        <v>2</v>
      </c>
      <c r="N4" s="67">
        <f t="shared" ref="N4:N35" si="3">ROUND(C4,0)</f>
        <v>3</v>
      </c>
      <c r="O4" s="67">
        <f t="shared" ref="O4:O35" si="4">ROUND(H4,0)</f>
        <v>1</v>
      </c>
      <c r="P4" s="67">
        <f t="shared" ref="P4:P35" si="5">ROUND(I4,0)</f>
        <v>1</v>
      </c>
      <c r="Q4" s="66">
        <f t="shared" ref="Q4:Q35" si="6">IF(M4=0,0,VLOOKUP(M4,$B$71:$C$74,2,FALSE))</f>
        <v>0.42499999999999999</v>
      </c>
      <c r="R4" s="66">
        <f t="shared" ref="R4:R35" si="7">IF(N4=0,0,VLOOKUP(N4,$E$71:$F$74,2,FALSE))</f>
        <v>0.33750000000000002</v>
      </c>
      <c r="S4" s="66">
        <f t="shared" ref="S4:S35" si="8">INDEX($C$80:$F$83,MATCH(P4,$B$80:$B$83,0),MATCH(O4,$C$79:$F$79,0))</f>
        <v>0.96</v>
      </c>
      <c r="T4" s="66">
        <f t="shared" ref="T4:T35" si="9">INDEX($C$89:$F$92,MATCH(P4,$B$89:$B$92,0),MATCH(O4,$C$96:$F$96,0))</f>
        <v>0.9375</v>
      </c>
      <c r="U4" s="66">
        <f t="shared" ref="U4:U35" si="10">INDEX($C$97:$F$100,MATCH(P4,$B$97:$B$100,0),MATCH(O4,$C$96:$F$96))</f>
        <v>0.92500000000000004</v>
      </c>
      <c r="V4" s="66">
        <f t="shared" ref="V4:V35" si="11">IF(L4 =4,S4,IF(L4=3,T4,U4))</f>
        <v>0.9375</v>
      </c>
      <c r="X4" s="71"/>
      <c r="Z4" s="66">
        <f t="shared" ref="Z4:Z35" si="12">V4*R4*Q4*K4</f>
        <v>0.38997070312499993</v>
      </c>
      <c r="AC4" s="87"/>
    </row>
    <row r="5" spans="1:31" x14ac:dyDescent="0.3">
      <c r="A5" s="86" t="str">
        <f>Natural!A7</f>
        <v>Avalanche</v>
      </c>
      <c r="B5" s="86">
        <f>Natural!B7</f>
        <v>0</v>
      </c>
      <c r="C5" s="86">
        <f>Natural!C7</f>
        <v>0</v>
      </c>
      <c r="D5" s="86">
        <f>Natural!D7</f>
        <v>0</v>
      </c>
      <c r="E5" s="86">
        <f>Natural!E7</f>
        <v>0</v>
      </c>
      <c r="F5" s="86">
        <f>Natural!F7</f>
        <v>0</v>
      </c>
      <c r="G5" s="86">
        <f>Natural!G7</f>
        <v>0</v>
      </c>
      <c r="H5" s="86">
        <f>Natural!H7</f>
        <v>0</v>
      </c>
      <c r="I5" s="86">
        <f>Natural!I7</f>
        <v>0</v>
      </c>
      <c r="K5" s="113">
        <f t="shared" si="0"/>
        <v>0</v>
      </c>
      <c r="L5" s="85">
        <f t="shared" si="1"/>
        <v>0</v>
      </c>
      <c r="M5" s="67">
        <f t="shared" si="2"/>
        <v>0</v>
      </c>
      <c r="N5" s="67">
        <f t="shared" si="3"/>
        <v>0</v>
      </c>
      <c r="O5" s="67">
        <f t="shared" si="4"/>
        <v>0</v>
      </c>
      <c r="P5" s="67">
        <f t="shared" si="5"/>
        <v>0</v>
      </c>
      <c r="Q5" s="66">
        <f t="shared" si="6"/>
        <v>0</v>
      </c>
      <c r="R5" s="66">
        <f t="shared" si="7"/>
        <v>0</v>
      </c>
      <c r="S5" s="66" t="e">
        <f t="shared" si="8"/>
        <v>#N/A</v>
      </c>
      <c r="T5" s="66" t="e">
        <f t="shared" si="9"/>
        <v>#N/A</v>
      </c>
      <c r="U5" s="66" t="e">
        <f t="shared" si="10"/>
        <v>#N/A</v>
      </c>
      <c r="V5" s="66" t="e">
        <f t="shared" si="11"/>
        <v>#N/A</v>
      </c>
      <c r="X5" s="71"/>
      <c r="Z5" s="66">
        <f>IFERROR((V5*R5*Q5*K5),0)</f>
        <v>0</v>
      </c>
      <c r="AC5" s="87"/>
    </row>
    <row r="6" spans="1:31" x14ac:dyDescent="0.3">
      <c r="A6" s="86" t="str">
        <f>Natural!A8</f>
        <v>Civil Disorder</v>
      </c>
      <c r="B6" s="86">
        <f>Natural!B8</f>
        <v>1</v>
      </c>
      <c r="C6" s="86">
        <f>Natural!C8</f>
        <v>2</v>
      </c>
      <c r="D6" s="86">
        <f>Natural!D8</f>
        <v>3</v>
      </c>
      <c r="E6" s="86">
        <f>Natural!E8</f>
        <v>2</v>
      </c>
      <c r="F6" s="86">
        <f>Natural!F8</f>
        <v>3</v>
      </c>
      <c r="G6" s="86">
        <f>Natural!G8</f>
        <v>4</v>
      </c>
      <c r="H6" s="86">
        <f>Natural!H8</f>
        <v>1</v>
      </c>
      <c r="I6" s="86">
        <f>Natural!I8</f>
        <v>2</v>
      </c>
      <c r="K6" s="113">
        <f t="shared" si="0"/>
        <v>2.6</v>
      </c>
      <c r="L6" s="85">
        <f t="shared" si="1"/>
        <v>3</v>
      </c>
      <c r="M6" s="67">
        <f t="shared" si="2"/>
        <v>1</v>
      </c>
      <c r="N6" s="67">
        <f t="shared" si="3"/>
        <v>2</v>
      </c>
      <c r="O6" s="67">
        <f t="shared" si="4"/>
        <v>1</v>
      </c>
      <c r="P6" s="67">
        <f t="shared" si="5"/>
        <v>2</v>
      </c>
      <c r="Q6" s="66">
        <f t="shared" si="6"/>
        <v>0.19750000000000001</v>
      </c>
      <c r="R6" s="66">
        <f t="shared" si="7"/>
        <v>0.2</v>
      </c>
      <c r="S6" s="66">
        <f t="shared" si="8"/>
        <v>0.94499999999999995</v>
      </c>
      <c r="T6" s="66">
        <f t="shared" si="9"/>
        <v>0.91249999999999998</v>
      </c>
      <c r="U6" s="66">
        <f t="shared" si="10"/>
        <v>0.85</v>
      </c>
      <c r="V6" s="66">
        <f t="shared" si="11"/>
        <v>0.91249999999999998</v>
      </c>
      <c r="X6" s="71"/>
      <c r="Z6" s="66">
        <f t="shared" si="12"/>
        <v>9.3713749999999998E-2</v>
      </c>
      <c r="AC6" s="87"/>
    </row>
    <row r="7" spans="1:31" x14ac:dyDescent="0.3">
      <c r="A7" s="86" t="str">
        <f>Natural!A9</f>
        <v>Climate Change</v>
      </c>
      <c r="B7" s="86">
        <f>Natural!B9</f>
        <v>2</v>
      </c>
      <c r="C7" s="86">
        <f>Natural!C9</f>
        <v>1</v>
      </c>
      <c r="D7" s="86">
        <f>Natural!D9</f>
        <v>1</v>
      </c>
      <c r="E7" s="86">
        <f>Natural!E9</f>
        <v>0</v>
      </c>
      <c r="F7" s="86">
        <f>Natural!F9</f>
        <v>1</v>
      </c>
      <c r="G7" s="86">
        <f>Natural!G9</f>
        <v>0</v>
      </c>
      <c r="H7" s="86">
        <f>Natural!H9</f>
        <v>3</v>
      </c>
      <c r="I7" s="86">
        <f>Natural!I9</f>
        <v>3</v>
      </c>
      <c r="K7" s="113">
        <f t="shared" si="0"/>
        <v>0.4</v>
      </c>
      <c r="L7" s="85">
        <f t="shared" si="1"/>
        <v>0</v>
      </c>
      <c r="M7" s="67">
        <f t="shared" si="2"/>
        <v>2</v>
      </c>
      <c r="N7" s="67">
        <f t="shared" si="3"/>
        <v>1</v>
      </c>
      <c r="O7" s="67">
        <f t="shared" si="4"/>
        <v>3</v>
      </c>
      <c r="P7" s="67">
        <f t="shared" si="5"/>
        <v>3</v>
      </c>
      <c r="Q7" s="66">
        <f t="shared" si="6"/>
        <v>0.42499999999999999</v>
      </c>
      <c r="R7" s="66">
        <f t="shared" si="7"/>
        <v>9.6250000000000002E-2</v>
      </c>
      <c r="S7" s="66">
        <f t="shared" si="8"/>
        <v>0.77500000000000002</v>
      </c>
      <c r="T7" s="66">
        <f t="shared" si="9"/>
        <v>0.63749999999999996</v>
      </c>
      <c r="U7" s="66">
        <f t="shared" si="10"/>
        <v>0.44999999999999996</v>
      </c>
      <c r="V7" s="66">
        <f t="shared" si="11"/>
        <v>0.44999999999999996</v>
      </c>
      <c r="X7" s="71"/>
      <c r="Z7" s="66">
        <f t="shared" si="12"/>
        <v>7.3631249999999999E-3</v>
      </c>
      <c r="AC7" s="87"/>
    </row>
    <row r="8" spans="1:31" x14ac:dyDescent="0.3">
      <c r="A8" s="86" t="str">
        <f>Natural!A10</f>
        <v>Coastal Erosion</v>
      </c>
      <c r="B8" s="86">
        <f>Natural!B10</f>
        <v>0</v>
      </c>
      <c r="C8" s="86">
        <f>Natural!C10</f>
        <v>0</v>
      </c>
      <c r="D8" s="86">
        <f>Natural!D10</f>
        <v>0</v>
      </c>
      <c r="E8" s="86">
        <f>Natural!E10</f>
        <v>0</v>
      </c>
      <c r="F8" s="86">
        <f>Natural!F10</f>
        <v>0</v>
      </c>
      <c r="G8" s="86">
        <f>Natural!G10</f>
        <v>0</v>
      </c>
      <c r="H8" s="86">
        <f>Natural!H10</f>
        <v>0</v>
      </c>
      <c r="I8" s="86">
        <f>Natural!I10</f>
        <v>0</v>
      </c>
      <c r="K8" s="113">
        <f>$D$67*D8+$E$67*E8+$F$67*F8+$G$67*G8</f>
        <v>0</v>
      </c>
      <c r="L8" s="85">
        <f t="shared" si="1"/>
        <v>0</v>
      </c>
      <c r="M8" s="67">
        <f t="shared" si="2"/>
        <v>0</v>
      </c>
      <c r="N8" s="67">
        <f t="shared" si="3"/>
        <v>0</v>
      </c>
      <c r="O8" s="67">
        <f t="shared" si="4"/>
        <v>0</v>
      </c>
      <c r="P8" s="67">
        <f t="shared" si="5"/>
        <v>0</v>
      </c>
      <c r="Q8" s="66">
        <f t="shared" si="6"/>
        <v>0</v>
      </c>
      <c r="R8" s="66">
        <f t="shared" si="7"/>
        <v>0</v>
      </c>
      <c r="S8" s="66" t="e">
        <f t="shared" si="8"/>
        <v>#N/A</v>
      </c>
      <c r="T8" s="66" t="e">
        <f t="shared" si="9"/>
        <v>#N/A</v>
      </c>
      <c r="U8" s="66" t="e">
        <f t="shared" si="10"/>
        <v>#N/A</v>
      </c>
      <c r="V8" s="66" t="e">
        <f t="shared" si="11"/>
        <v>#N/A</v>
      </c>
      <c r="X8" s="71"/>
      <c r="Z8" s="66">
        <f>IFERROR((V8*R8*Q8*K8),0)</f>
        <v>0</v>
      </c>
      <c r="AC8" s="87"/>
    </row>
    <row r="9" spans="1:31" x14ac:dyDescent="0.3">
      <c r="A9" s="86" t="str">
        <f>Natural!A11</f>
        <v>Dam Failure</v>
      </c>
      <c r="B9" s="86">
        <f>Natural!B11</f>
        <v>2</v>
      </c>
      <c r="C9" s="86">
        <f>Natural!C11</f>
        <v>4</v>
      </c>
      <c r="D9" s="86">
        <f>Natural!D11</f>
        <v>4</v>
      </c>
      <c r="E9" s="86">
        <f>Natural!E11</f>
        <v>4</v>
      </c>
      <c r="F9" s="86">
        <f>Natural!F11</f>
        <v>4</v>
      </c>
      <c r="G9" s="86">
        <f>Natural!G11</f>
        <v>4</v>
      </c>
      <c r="H9" s="86">
        <f>Natural!H11</f>
        <v>1</v>
      </c>
      <c r="I9" s="86">
        <f>Natural!I11</f>
        <v>1</v>
      </c>
      <c r="K9" s="113">
        <f t="shared" si="0"/>
        <v>3.9999999999999996</v>
      </c>
      <c r="L9" s="85">
        <f t="shared" si="1"/>
        <v>4</v>
      </c>
      <c r="M9" s="67">
        <f t="shared" si="2"/>
        <v>2</v>
      </c>
      <c r="N9" s="67">
        <f t="shared" si="3"/>
        <v>4</v>
      </c>
      <c r="O9" s="67">
        <f t="shared" si="4"/>
        <v>1</v>
      </c>
      <c r="P9" s="67">
        <f t="shared" si="5"/>
        <v>1</v>
      </c>
      <c r="Q9" s="66">
        <f t="shared" si="6"/>
        <v>0.42499999999999999</v>
      </c>
      <c r="R9" s="66">
        <f t="shared" si="7"/>
        <v>1</v>
      </c>
      <c r="S9" s="66">
        <f t="shared" si="8"/>
        <v>0.96</v>
      </c>
      <c r="T9" s="66">
        <f t="shared" si="9"/>
        <v>0.9375</v>
      </c>
      <c r="U9" s="66">
        <f t="shared" si="10"/>
        <v>0.92500000000000004</v>
      </c>
      <c r="V9" s="66">
        <f t="shared" si="11"/>
        <v>0.96</v>
      </c>
      <c r="X9" s="71"/>
      <c r="Z9" s="66">
        <f t="shared" si="12"/>
        <v>1.6319999999999997</v>
      </c>
      <c r="AC9" s="87"/>
    </row>
    <row r="10" spans="1:31" x14ac:dyDescent="0.3">
      <c r="A10" s="86" t="str">
        <f>Natural!A12</f>
        <v>Drought</v>
      </c>
      <c r="B10" s="86">
        <f>Natural!B12</f>
        <v>2</v>
      </c>
      <c r="C10" s="86">
        <f>Natural!C12</f>
        <v>2</v>
      </c>
      <c r="D10" s="86">
        <f>Natural!D12</f>
        <v>2</v>
      </c>
      <c r="E10" s="86">
        <f>Natural!E12</f>
        <v>1</v>
      </c>
      <c r="F10" s="86">
        <f>Natural!F12</f>
        <v>1</v>
      </c>
      <c r="G10" s="86">
        <f>Natural!G12</f>
        <v>0</v>
      </c>
      <c r="H10" s="86">
        <f>Natural!H12</f>
        <v>1</v>
      </c>
      <c r="I10" s="86">
        <f>Natural!I12</f>
        <v>1</v>
      </c>
      <c r="K10" s="113">
        <f t="shared" si="0"/>
        <v>1</v>
      </c>
      <c r="L10" s="85">
        <f t="shared" si="1"/>
        <v>1</v>
      </c>
      <c r="M10" s="67">
        <f t="shared" si="2"/>
        <v>2</v>
      </c>
      <c r="N10" s="67">
        <f t="shared" si="3"/>
        <v>2</v>
      </c>
      <c r="O10" s="67">
        <f t="shared" si="4"/>
        <v>1</v>
      </c>
      <c r="P10" s="67">
        <f t="shared" si="5"/>
        <v>1</v>
      </c>
      <c r="Q10" s="66">
        <f t="shared" si="6"/>
        <v>0.42499999999999999</v>
      </c>
      <c r="R10" s="66">
        <f t="shared" si="7"/>
        <v>0.2</v>
      </c>
      <c r="S10" s="66">
        <f t="shared" si="8"/>
        <v>0.96</v>
      </c>
      <c r="T10" s="66">
        <f t="shared" si="9"/>
        <v>0.9375</v>
      </c>
      <c r="U10" s="66">
        <f t="shared" si="10"/>
        <v>0.92500000000000004</v>
      </c>
      <c r="V10" s="66">
        <f t="shared" si="11"/>
        <v>0.92500000000000004</v>
      </c>
      <c r="X10" s="71"/>
      <c r="Z10" s="66">
        <f t="shared" si="12"/>
        <v>7.8625000000000014E-2</v>
      </c>
      <c r="AC10" s="87"/>
    </row>
    <row r="11" spans="1:31" x14ac:dyDescent="0.3">
      <c r="A11" s="86" t="str">
        <f>Natural!A13</f>
        <v>Earthquake - Major</v>
      </c>
      <c r="B11" s="86">
        <f>Natural!B13</f>
        <v>1</v>
      </c>
      <c r="C11" s="86">
        <f>Natural!C13</f>
        <v>4</v>
      </c>
      <c r="D11" s="86">
        <f>Natural!D13</f>
        <v>4</v>
      </c>
      <c r="E11" s="86">
        <f>Natural!E13</f>
        <v>4</v>
      </c>
      <c r="F11" s="86">
        <f>Natural!F13</f>
        <v>4</v>
      </c>
      <c r="G11" s="86">
        <f>Natural!G13</f>
        <v>4</v>
      </c>
      <c r="H11" s="86">
        <f>Natural!H13</f>
        <v>1</v>
      </c>
      <c r="I11" s="86">
        <f>Natural!I13</f>
        <v>1</v>
      </c>
      <c r="K11" s="113">
        <f t="shared" si="0"/>
        <v>3.9999999999999996</v>
      </c>
      <c r="L11" s="85">
        <f t="shared" si="1"/>
        <v>4</v>
      </c>
      <c r="M11" s="67">
        <f t="shared" si="2"/>
        <v>1</v>
      </c>
      <c r="N11" s="67">
        <f t="shared" si="3"/>
        <v>4</v>
      </c>
      <c r="O11" s="67">
        <f t="shared" si="4"/>
        <v>1</v>
      </c>
      <c r="P11" s="67">
        <f t="shared" si="5"/>
        <v>1</v>
      </c>
      <c r="Q11" s="66">
        <f t="shared" si="6"/>
        <v>0.19750000000000001</v>
      </c>
      <c r="R11" s="66">
        <f t="shared" si="7"/>
        <v>1</v>
      </c>
      <c r="S11" s="66">
        <f t="shared" si="8"/>
        <v>0.96</v>
      </c>
      <c r="T11" s="66">
        <f t="shared" si="9"/>
        <v>0.9375</v>
      </c>
      <c r="U11" s="66">
        <f t="shared" si="10"/>
        <v>0.92500000000000004</v>
      </c>
      <c r="V11" s="66">
        <f t="shared" si="11"/>
        <v>0.96</v>
      </c>
      <c r="X11" s="71"/>
      <c r="Z11" s="66">
        <f t="shared" si="12"/>
        <v>0.75839999999999985</v>
      </c>
      <c r="AC11" s="87"/>
    </row>
    <row r="12" spans="1:31" ht="15" customHeight="1" x14ac:dyDescent="0.3">
      <c r="A12" s="86" t="str">
        <f>Natural!A14</f>
        <v>Earthquake - Moderate</v>
      </c>
      <c r="B12" s="86">
        <f>Natural!B14</f>
        <v>1</v>
      </c>
      <c r="C12" s="86">
        <f>Natural!C14</f>
        <v>2</v>
      </c>
      <c r="D12" s="86">
        <f>Natural!D14</f>
        <v>2</v>
      </c>
      <c r="E12" s="86">
        <f>Natural!E14</f>
        <v>2</v>
      </c>
      <c r="F12" s="86">
        <f>Natural!F14</f>
        <v>3</v>
      </c>
      <c r="G12" s="86">
        <f>Natural!G14</f>
        <v>2</v>
      </c>
      <c r="H12" s="86">
        <f>Natural!H14</f>
        <v>2</v>
      </c>
      <c r="I12" s="86">
        <f>Natural!I14</f>
        <v>3</v>
      </c>
      <c r="K12" s="113">
        <f t="shared" si="0"/>
        <v>2.2999999999999998</v>
      </c>
      <c r="L12" s="85">
        <f t="shared" si="1"/>
        <v>2</v>
      </c>
      <c r="M12" s="67">
        <f t="shared" si="2"/>
        <v>1</v>
      </c>
      <c r="N12" s="67">
        <f t="shared" si="3"/>
        <v>2</v>
      </c>
      <c r="O12" s="67">
        <f t="shared" si="4"/>
        <v>2</v>
      </c>
      <c r="P12" s="67">
        <f t="shared" si="5"/>
        <v>3</v>
      </c>
      <c r="Q12" s="66">
        <f t="shared" si="6"/>
        <v>0.19750000000000001</v>
      </c>
      <c r="R12" s="66">
        <f t="shared" si="7"/>
        <v>0.2</v>
      </c>
      <c r="S12" s="66">
        <f t="shared" si="8"/>
        <v>0.86250000000000004</v>
      </c>
      <c r="T12" s="66">
        <f t="shared" si="9"/>
        <v>0.755</v>
      </c>
      <c r="U12" s="66">
        <f t="shared" si="10"/>
        <v>0.63749999999999996</v>
      </c>
      <c r="V12" s="66">
        <f t="shared" si="11"/>
        <v>0.63749999999999996</v>
      </c>
      <c r="X12" s="71"/>
      <c r="Z12" s="66">
        <f t="shared" si="12"/>
        <v>5.7916875E-2</v>
      </c>
      <c r="AC12" s="87"/>
    </row>
    <row r="13" spans="1:31" x14ac:dyDescent="0.3">
      <c r="A13" s="86" t="str">
        <f>Natural!A15</f>
        <v>Expansive Soil</v>
      </c>
      <c r="B13" s="86">
        <f>Natural!B15</f>
        <v>0</v>
      </c>
      <c r="C13" s="86">
        <f>Natural!C15</f>
        <v>0</v>
      </c>
      <c r="D13" s="86">
        <f>Natural!D15</f>
        <v>1</v>
      </c>
      <c r="E13" s="86">
        <f>Natural!E15</f>
        <v>0</v>
      </c>
      <c r="F13" s="86">
        <f>Natural!F15</f>
        <v>0</v>
      </c>
      <c r="G13" s="86">
        <f>Natural!G15</f>
        <v>0</v>
      </c>
      <c r="H13" s="86">
        <f>Natural!H15</f>
        <v>0</v>
      </c>
      <c r="I13" s="86">
        <f>Natural!I15</f>
        <v>0</v>
      </c>
      <c r="K13" s="113">
        <f t="shared" si="0"/>
        <v>0.1</v>
      </c>
      <c r="L13" s="85">
        <f t="shared" si="1"/>
        <v>0</v>
      </c>
      <c r="M13" s="67">
        <f t="shared" si="2"/>
        <v>0</v>
      </c>
      <c r="N13" s="67">
        <f t="shared" si="3"/>
        <v>0</v>
      </c>
      <c r="O13" s="67">
        <f t="shared" si="4"/>
        <v>0</v>
      </c>
      <c r="P13" s="67">
        <f t="shared" si="5"/>
        <v>0</v>
      </c>
      <c r="Q13" s="66">
        <f t="shared" si="6"/>
        <v>0</v>
      </c>
      <c r="R13" s="66">
        <f t="shared" si="7"/>
        <v>0</v>
      </c>
      <c r="S13" s="66" t="e">
        <f t="shared" si="8"/>
        <v>#N/A</v>
      </c>
      <c r="T13" s="66" t="e">
        <f t="shared" si="9"/>
        <v>#N/A</v>
      </c>
      <c r="U13" s="66" t="e">
        <f t="shared" si="10"/>
        <v>#N/A</v>
      </c>
      <c r="V13" s="66" t="e">
        <f t="shared" si="11"/>
        <v>#N/A</v>
      </c>
      <c r="X13" s="71"/>
      <c r="Z13" s="66">
        <f>IFERROR((V13*R13*Q13*K13),0)</f>
        <v>0</v>
      </c>
      <c r="AC13" s="87"/>
    </row>
    <row r="14" spans="1:31" x14ac:dyDescent="0.3">
      <c r="A14" s="86" t="str">
        <f>Natural!A16</f>
        <v>Extreme Summer Weather</v>
      </c>
      <c r="B14" s="86">
        <f>Natural!B16</f>
        <v>3</v>
      </c>
      <c r="C14" s="86">
        <f>Natural!C16</f>
        <v>3</v>
      </c>
      <c r="D14" s="86">
        <f>Natural!D16</f>
        <v>2</v>
      </c>
      <c r="E14" s="86">
        <f>Natural!E16</f>
        <v>3</v>
      </c>
      <c r="F14" s="86">
        <f>Natural!F16</f>
        <v>3</v>
      </c>
      <c r="G14" s="86">
        <f>Natural!G16</f>
        <v>1</v>
      </c>
      <c r="H14" s="86">
        <f>Natural!H16</f>
        <v>2</v>
      </c>
      <c r="I14" s="86">
        <f>Natural!I16</f>
        <v>3</v>
      </c>
      <c r="K14" s="113">
        <f t="shared" si="0"/>
        <v>2.6999999999999997</v>
      </c>
      <c r="L14" s="85">
        <f t="shared" si="1"/>
        <v>3</v>
      </c>
      <c r="M14" s="67">
        <f t="shared" si="2"/>
        <v>3</v>
      </c>
      <c r="N14" s="67">
        <f t="shared" si="3"/>
        <v>3</v>
      </c>
      <c r="O14" s="67">
        <f t="shared" si="4"/>
        <v>2</v>
      </c>
      <c r="P14" s="67">
        <f t="shared" si="5"/>
        <v>3</v>
      </c>
      <c r="Q14" s="66">
        <f t="shared" si="6"/>
        <v>0.66249999999999998</v>
      </c>
      <c r="R14" s="66">
        <f t="shared" si="7"/>
        <v>0.33750000000000002</v>
      </c>
      <c r="S14" s="66">
        <f t="shared" si="8"/>
        <v>0.86250000000000004</v>
      </c>
      <c r="T14" s="66">
        <f t="shared" si="9"/>
        <v>0.755</v>
      </c>
      <c r="U14" s="66">
        <f t="shared" si="10"/>
        <v>0.63749999999999996</v>
      </c>
      <c r="V14" s="66">
        <f t="shared" si="11"/>
        <v>0.755</v>
      </c>
      <c r="X14" s="71"/>
      <c r="Z14" s="66">
        <f t="shared" si="12"/>
        <v>0.45579585937499995</v>
      </c>
      <c r="AC14" s="87"/>
    </row>
    <row r="15" spans="1:31" x14ac:dyDescent="0.3">
      <c r="A15" s="86" t="str">
        <f>Natural!A17</f>
        <v>Fire - Largescale Urban</v>
      </c>
      <c r="B15" s="86">
        <f>Natural!B17</f>
        <v>2</v>
      </c>
      <c r="C15" s="86">
        <f>Natural!C17</f>
        <v>4</v>
      </c>
      <c r="D15" s="86">
        <f>Natural!D17</f>
        <v>3</v>
      </c>
      <c r="E15" s="86">
        <f>Natural!E17</f>
        <v>2</v>
      </c>
      <c r="F15" s="86">
        <f>Natural!F17</f>
        <v>4</v>
      </c>
      <c r="G15" s="86">
        <f>Natural!G17</f>
        <v>3</v>
      </c>
      <c r="H15" s="86">
        <f>Natural!H17</f>
        <v>1</v>
      </c>
      <c r="I15" s="86">
        <f>Natural!I17</f>
        <v>3</v>
      </c>
      <c r="K15" s="113">
        <f t="shared" si="0"/>
        <v>2.8</v>
      </c>
      <c r="L15" s="85">
        <f t="shared" si="1"/>
        <v>3</v>
      </c>
      <c r="M15" s="67">
        <f t="shared" si="2"/>
        <v>2</v>
      </c>
      <c r="N15" s="67">
        <f t="shared" si="3"/>
        <v>4</v>
      </c>
      <c r="O15" s="67">
        <f t="shared" si="4"/>
        <v>1</v>
      </c>
      <c r="P15" s="67">
        <f t="shared" si="5"/>
        <v>3</v>
      </c>
      <c r="Q15" s="66">
        <f t="shared" si="6"/>
        <v>0.42499999999999999</v>
      </c>
      <c r="R15" s="66">
        <f t="shared" si="7"/>
        <v>1</v>
      </c>
      <c r="S15" s="66">
        <f t="shared" si="8"/>
        <v>0.9325</v>
      </c>
      <c r="T15" s="66">
        <f t="shared" si="9"/>
        <v>0.83750000000000002</v>
      </c>
      <c r="U15" s="66">
        <f t="shared" si="10"/>
        <v>0.8125</v>
      </c>
      <c r="V15" s="66">
        <f t="shared" si="11"/>
        <v>0.83750000000000002</v>
      </c>
      <c r="X15" s="71"/>
      <c r="Z15" s="66">
        <f t="shared" si="12"/>
        <v>0.99662499999999998</v>
      </c>
      <c r="AC15" s="87"/>
    </row>
    <row r="16" spans="1:31" x14ac:dyDescent="0.3">
      <c r="A16" s="86" t="str">
        <f>Natural!A18</f>
        <v>Flood</v>
      </c>
      <c r="B16" s="86">
        <f>Natural!B18</f>
        <v>3</v>
      </c>
      <c r="C16" s="86">
        <f>Natural!C18</f>
        <v>4</v>
      </c>
      <c r="D16" s="86">
        <f>Natural!D18</f>
        <v>3</v>
      </c>
      <c r="E16" s="86">
        <f>Natural!E18</f>
        <v>3</v>
      </c>
      <c r="F16" s="86">
        <f>Natural!F18</f>
        <v>3</v>
      </c>
      <c r="G16" s="86">
        <f>Natural!G18</f>
        <v>4</v>
      </c>
      <c r="H16" s="86">
        <f>Natural!H18</f>
        <v>1</v>
      </c>
      <c r="I16" s="86">
        <f>Natural!I18</f>
        <v>2</v>
      </c>
      <c r="K16" s="113">
        <f t="shared" si="0"/>
        <v>3.1</v>
      </c>
      <c r="L16" s="85">
        <f t="shared" si="1"/>
        <v>3</v>
      </c>
      <c r="M16" s="67">
        <f t="shared" si="2"/>
        <v>3</v>
      </c>
      <c r="N16" s="67">
        <f t="shared" si="3"/>
        <v>4</v>
      </c>
      <c r="O16" s="67">
        <f t="shared" si="4"/>
        <v>1</v>
      </c>
      <c r="P16" s="67">
        <f t="shared" si="5"/>
        <v>2</v>
      </c>
      <c r="Q16" s="66">
        <f t="shared" si="6"/>
        <v>0.66249999999999998</v>
      </c>
      <c r="R16" s="66">
        <f t="shared" si="7"/>
        <v>1</v>
      </c>
      <c r="S16" s="66">
        <f t="shared" si="8"/>
        <v>0.94499999999999995</v>
      </c>
      <c r="T16" s="66">
        <f t="shared" si="9"/>
        <v>0.91249999999999998</v>
      </c>
      <c r="U16" s="66">
        <f t="shared" si="10"/>
        <v>0.85</v>
      </c>
      <c r="V16" s="66">
        <f t="shared" si="11"/>
        <v>0.91249999999999998</v>
      </c>
      <c r="X16" s="71"/>
      <c r="Z16" s="66">
        <f t="shared" si="12"/>
        <v>1.8740468749999999</v>
      </c>
      <c r="AC16" s="87"/>
    </row>
    <row r="17" spans="1:29" x14ac:dyDescent="0.3">
      <c r="A17" s="86" t="str">
        <f>Natural!A19</f>
        <v>Hailstorm</v>
      </c>
      <c r="B17" s="86">
        <f>Natural!B19</f>
        <v>3</v>
      </c>
      <c r="C17" s="86">
        <f>Natural!C19</f>
        <v>2</v>
      </c>
      <c r="D17" s="86">
        <f>Natural!D19</f>
        <v>2</v>
      </c>
      <c r="E17" s="86">
        <f>Natural!E19</f>
        <v>1</v>
      </c>
      <c r="F17" s="86">
        <f>Natural!F19</f>
        <v>1</v>
      </c>
      <c r="G17" s="86">
        <f>Natural!G19</f>
        <v>0</v>
      </c>
      <c r="H17" s="86">
        <f>Natural!H19</f>
        <v>1</v>
      </c>
      <c r="I17" s="86">
        <f>Natural!I19</f>
        <v>2</v>
      </c>
      <c r="K17" s="113">
        <f t="shared" si="0"/>
        <v>1</v>
      </c>
      <c r="L17" s="85">
        <f t="shared" si="1"/>
        <v>1</v>
      </c>
      <c r="M17" s="67">
        <f t="shared" si="2"/>
        <v>3</v>
      </c>
      <c r="N17" s="67">
        <f t="shared" si="3"/>
        <v>2</v>
      </c>
      <c r="O17" s="67">
        <f t="shared" si="4"/>
        <v>1</v>
      </c>
      <c r="P17" s="67">
        <f t="shared" si="5"/>
        <v>2</v>
      </c>
      <c r="Q17" s="66">
        <f t="shared" si="6"/>
        <v>0.66249999999999998</v>
      </c>
      <c r="R17" s="66">
        <f t="shared" si="7"/>
        <v>0.2</v>
      </c>
      <c r="S17" s="66">
        <f t="shared" si="8"/>
        <v>0.94499999999999995</v>
      </c>
      <c r="T17" s="66">
        <f t="shared" si="9"/>
        <v>0.91249999999999998</v>
      </c>
      <c r="U17" s="66">
        <f t="shared" si="10"/>
        <v>0.85</v>
      </c>
      <c r="V17" s="66">
        <f t="shared" si="11"/>
        <v>0.85</v>
      </c>
      <c r="X17" s="71"/>
      <c r="Z17" s="66">
        <f t="shared" si="12"/>
        <v>0.112625</v>
      </c>
      <c r="AC17" s="87"/>
    </row>
    <row r="18" spans="1:29" x14ac:dyDescent="0.3">
      <c r="A18" s="86" t="str">
        <f>Natural!A20</f>
        <v>Major Hurricane</v>
      </c>
      <c r="B18" s="86">
        <f>Natural!B20</f>
        <v>2</v>
      </c>
      <c r="C18" s="86">
        <f>Natural!C20</f>
        <v>3</v>
      </c>
      <c r="D18" s="86">
        <f>Natural!D20</f>
        <v>3</v>
      </c>
      <c r="E18" s="86">
        <f>Natural!E20</f>
        <v>2</v>
      </c>
      <c r="F18" s="86">
        <f>Natural!F20</f>
        <v>2</v>
      </c>
      <c r="G18" s="86">
        <f>Natural!G20</f>
        <v>0</v>
      </c>
      <c r="H18" s="86">
        <f>Natural!H20</f>
        <v>11</v>
      </c>
      <c r="I18" s="86">
        <f>Natural!I20</f>
        <v>2</v>
      </c>
      <c r="K18" s="113">
        <f t="shared" si="0"/>
        <v>1.9</v>
      </c>
      <c r="L18" s="85">
        <f t="shared" si="1"/>
        <v>2</v>
      </c>
      <c r="M18" s="67">
        <f t="shared" si="2"/>
        <v>2</v>
      </c>
      <c r="N18" s="67">
        <f t="shared" si="3"/>
        <v>3</v>
      </c>
      <c r="O18" s="67">
        <f t="shared" si="4"/>
        <v>11</v>
      </c>
      <c r="P18" s="67">
        <f t="shared" si="5"/>
        <v>2</v>
      </c>
      <c r="Q18" s="66">
        <f t="shared" si="6"/>
        <v>0.42499999999999999</v>
      </c>
      <c r="R18" s="66">
        <f t="shared" si="7"/>
        <v>0.33750000000000002</v>
      </c>
      <c r="S18" s="66" t="e">
        <f t="shared" si="8"/>
        <v>#N/A</v>
      </c>
      <c r="T18" s="66" t="e">
        <f t="shared" si="9"/>
        <v>#N/A</v>
      </c>
      <c r="U18" s="66">
        <f t="shared" si="10"/>
        <v>0.52</v>
      </c>
      <c r="V18" s="66">
        <f t="shared" si="11"/>
        <v>0.52</v>
      </c>
      <c r="X18" s="71"/>
      <c r="Z18" s="66">
        <f t="shared" si="12"/>
        <v>0.14171624999999999</v>
      </c>
      <c r="AC18" s="87"/>
    </row>
    <row r="19" spans="1:29" x14ac:dyDescent="0.3">
      <c r="A19" s="86" t="str">
        <f>Natural!A21</f>
        <v>Landslide</v>
      </c>
      <c r="B19" s="86">
        <f>Natural!B21</f>
        <v>1</v>
      </c>
      <c r="C19" s="86">
        <f>Natural!C21</f>
        <v>2</v>
      </c>
      <c r="D19" s="86">
        <f>Natural!D21</f>
        <v>2</v>
      </c>
      <c r="E19" s="86">
        <f>Natural!E21</f>
        <v>1</v>
      </c>
      <c r="F19" s="86">
        <f>Natural!F21</f>
        <v>2</v>
      </c>
      <c r="G19" s="86">
        <f>Natural!G21</f>
        <v>0</v>
      </c>
      <c r="H19" s="86">
        <f>Natural!H21</f>
        <v>1</v>
      </c>
      <c r="I19" s="86">
        <f>Natural!I21</f>
        <v>2</v>
      </c>
      <c r="K19" s="113">
        <f t="shared" si="0"/>
        <v>1.2999999999999998</v>
      </c>
      <c r="L19" s="85">
        <f t="shared" si="1"/>
        <v>1</v>
      </c>
      <c r="M19" s="67">
        <f t="shared" si="2"/>
        <v>1</v>
      </c>
      <c r="N19" s="67">
        <f t="shared" si="3"/>
        <v>2</v>
      </c>
      <c r="O19" s="67">
        <f t="shared" si="4"/>
        <v>1</v>
      </c>
      <c r="P19" s="67">
        <f t="shared" si="5"/>
        <v>2</v>
      </c>
      <c r="Q19" s="66">
        <f t="shared" si="6"/>
        <v>0.19750000000000001</v>
      </c>
      <c r="R19" s="66">
        <f t="shared" si="7"/>
        <v>0.2</v>
      </c>
      <c r="S19" s="66">
        <f t="shared" si="8"/>
        <v>0.94499999999999995</v>
      </c>
      <c r="T19" s="66">
        <f t="shared" si="9"/>
        <v>0.91249999999999998</v>
      </c>
      <c r="U19" s="66">
        <f t="shared" si="10"/>
        <v>0.85</v>
      </c>
      <c r="V19" s="66">
        <f t="shared" si="11"/>
        <v>0.85</v>
      </c>
      <c r="X19" s="71"/>
      <c r="Z19" s="66">
        <f t="shared" si="12"/>
        <v>4.3647499999999992E-2</v>
      </c>
      <c r="AC19" s="87"/>
    </row>
    <row r="20" spans="1:29" x14ac:dyDescent="0.3">
      <c r="A20" s="86" t="str">
        <f>Natural!A22</f>
        <v>Land Subsidence</v>
      </c>
      <c r="B20" s="86">
        <f>Natural!B22</f>
        <v>0</v>
      </c>
      <c r="C20" s="86">
        <f>Natural!C22</f>
        <v>0</v>
      </c>
      <c r="D20" s="86">
        <f>Natural!D22</f>
        <v>0</v>
      </c>
      <c r="E20" s="86">
        <f>Natural!E22</f>
        <v>0</v>
      </c>
      <c r="F20" s="86">
        <f>Natural!F22</f>
        <v>0</v>
      </c>
      <c r="G20" s="86">
        <f>Natural!G22</f>
        <v>0</v>
      </c>
      <c r="H20" s="86">
        <f>Natural!H22</f>
        <v>0</v>
      </c>
      <c r="I20" s="86">
        <f>Natural!I22</f>
        <v>0</v>
      </c>
      <c r="K20" s="113">
        <f t="shared" si="0"/>
        <v>0</v>
      </c>
      <c r="L20" s="85">
        <f t="shared" si="1"/>
        <v>0</v>
      </c>
      <c r="M20" s="67">
        <f t="shared" si="2"/>
        <v>0</v>
      </c>
      <c r="N20" s="67">
        <f t="shared" si="3"/>
        <v>0</v>
      </c>
      <c r="O20" s="67">
        <f t="shared" si="4"/>
        <v>0</v>
      </c>
      <c r="P20" s="67">
        <f t="shared" si="5"/>
        <v>0</v>
      </c>
      <c r="Q20" s="66">
        <f t="shared" si="6"/>
        <v>0</v>
      </c>
      <c r="R20" s="66">
        <f t="shared" si="7"/>
        <v>0</v>
      </c>
      <c r="S20" s="66" t="e">
        <f t="shared" si="8"/>
        <v>#N/A</v>
      </c>
      <c r="T20" s="66" t="e">
        <f t="shared" si="9"/>
        <v>#N/A</v>
      </c>
      <c r="U20" s="66" t="e">
        <f t="shared" si="10"/>
        <v>#N/A</v>
      </c>
      <c r="V20" s="66" t="e">
        <f t="shared" si="11"/>
        <v>#N/A</v>
      </c>
      <c r="X20" s="71"/>
      <c r="Z20" s="66">
        <f>IFERROR((V20*R20*Q20*K20),0)</f>
        <v>0</v>
      </c>
      <c r="AC20" s="87"/>
    </row>
    <row r="21" spans="1:29" ht="26.4" x14ac:dyDescent="0.3">
      <c r="A21" s="86" t="str">
        <f>Natural!A23</f>
        <v>Population Displacement-Mass Evacuation</v>
      </c>
      <c r="B21" s="86">
        <f>Natural!B23</f>
        <v>1</v>
      </c>
      <c r="C21" s="86">
        <f>Natural!C23</f>
        <v>3</v>
      </c>
      <c r="D21" s="86">
        <f>Natural!D23</f>
        <v>3</v>
      </c>
      <c r="E21" s="86">
        <f>Natural!E23</f>
        <v>3</v>
      </c>
      <c r="F21" s="86">
        <f>Natural!F23</f>
        <v>4</v>
      </c>
      <c r="G21" s="86">
        <f>Natural!G23</f>
        <v>4</v>
      </c>
      <c r="H21" s="86">
        <f>Natural!H23</f>
        <v>1</v>
      </c>
      <c r="I21" s="86">
        <f>Natural!I23</f>
        <v>2</v>
      </c>
      <c r="K21" s="113">
        <f t="shared" si="0"/>
        <v>3.4</v>
      </c>
      <c r="L21" s="85">
        <f t="shared" si="1"/>
        <v>3</v>
      </c>
      <c r="M21" s="67">
        <f t="shared" si="2"/>
        <v>1</v>
      </c>
      <c r="N21" s="67">
        <f t="shared" si="3"/>
        <v>3</v>
      </c>
      <c r="O21" s="67">
        <f t="shared" si="4"/>
        <v>1</v>
      </c>
      <c r="P21" s="67">
        <f t="shared" si="5"/>
        <v>2</v>
      </c>
      <c r="Q21" s="66">
        <f t="shared" si="6"/>
        <v>0.19750000000000001</v>
      </c>
      <c r="R21" s="66">
        <f t="shared" si="7"/>
        <v>0.33750000000000002</v>
      </c>
      <c r="S21" s="66">
        <f t="shared" si="8"/>
        <v>0.94499999999999995</v>
      </c>
      <c r="T21" s="66">
        <f t="shared" si="9"/>
        <v>0.91249999999999998</v>
      </c>
      <c r="U21" s="66">
        <f t="shared" si="10"/>
        <v>0.85</v>
      </c>
      <c r="V21" s="66">
        <f t="shared" si="11"/>
        <v>0.91249999999999998</v>
      </c>
      <c r="X21" s="71"/>
      <c r="Z21" s="66">
        <f t="shared" si="12"/>
        <v>0.20680101562500003</v>
      </c>
      <c r="AC21" s="87"/>
    </row>
    <row r="22" spans="1:29" x14ac:dyDescent="0.3">
      <c r="A22" s="86" t="str">
        <f>Natural!A24</f>
        <v>Severe Winter Storm</v>
      </c>
      <c r="B22" s="86">
        <f>Natural!B24</f>
        <v>4</v>
      </c>
      <c r="C22" s="86">
        <f>Natural!C24</f>
        <v>3</v>
      </c>
      <c r="D22" s="86">
        <f>Natural!D24</f>
        <v>3</v>
      </c>
      <c r="E22" s="86">
        <f>Natural!E24</f>
        <v>3</v>
      </c>
      <c r="F22" s="86">
        <f>Natural!F24</f>
        <v>3</v>
      </c>
      <c r="G22" s="86">
        <f>Natural!G24</f>
        <v>2</v>
      </c>
      <c r="H22" s="86">
        <f>Natural!H24</f>
        <v>2</v>
      </c>
      <c r="I22" s="86">
        <f>Natural!I24</f>
        <v>3</v>
      </c>
      <c r="K22" s="113">
        <f t="shared" si="0"/>
        <v>2.9000000000000004</v>
      </c>
      <c r="L22" s="85">
        <f t="shared" si="1"/>
        <v>3</v>
      </c>
      <c r="M22" s="67">
        <f t="shared" si="2"/>
        <v>4</v>
      </c>
      <c r="N22" s="67">
        <f t="shared" si="3"/>
        <v>3</v>
      </c>
      <c r="O22" s="67">
        <f t="shared" si="4"/>
        <v>2</v>
      </c>
      <c r="P22" s="67">
        <f t="shared" si="5"/>
        <v>3</v>
      </c>
      <c r="Q22" s="66">
        <f t="shared" si="6"/>
        <v>1</v>
      </c>
      <c r="R22" s="66">
        <f t="shared" si="7"/>
        <v>0.33750000000000002</v>
      </c>
      <c r="S22" s="66">
        <f t="shared" si="8"/>
        <v>0.86250000000000004</v>
      </c>
      <c r="T22" s="66">
        <f t="shared" si="9"/>
        <v>0.755</v>
      </c>
      <c r="U22" s="66">
        <f t="shared" si="10"/>
        <v>0.63749999999999996</v>
      </c>
      <c r="V22" s="66">
        <f t="shared" si="11"/>
        <v>0.755</v>
      </c>
      <c r="X22" s="71"/>
      <c r="Z22" s="66">
        <f t="shared" si="12"/>
        <v>0.73895625000000009</v>
      </c>
      <c r="AC22" s="87"/>
    </row>
    <row r="23" spans="1:29" x14ac:dyDescent="0.3">
      <c r="A23" s="86" t="str">
        <f>Natural!A25</f>
        <v>Storm Surge</v>
      </c>
      <c r="B23" s="86">
        <f>Natural!B25</f>
        <v>3</v>
      </c>
      <c r="C23" s="86">
        <f>Natural!C25</f>
        <v>2</v>
      </c>
      <c r="D23" s="86">
        <f>Natural!D25</f>
        <v>2</v>
      </c>
      <c r="E23" s="86">
        <f>Natural!E25</f>
        <v>2</v>
      </c>
      <c r="F23" s="86">
        <f>Natural!F25</f>
        <v>2</v>
      </c>
      <c r="G23" s="86">
        <f>Natural!G25</f>
        <v>1</v>
      </c>
      <c r="H23" s="86">
        <f>Natural!H25</f>
        <v>3</v>
      </c>
      <c r="I23" s="86">
        <f>Natural!I25</f>
        <v>3</v>
      </c>
      <c r="K23" s="113">
        <f t="shared" si="0"/>
        <v>1.9</v>
      </c>
      <c r="L23" s="85">
        <f t="shared" si="1"/>
        <v>2</v>
      </c>
      <c r="M23" s="67">
        <f t="shared" si="2"/>
        <v>3</v>
      </c>
      <c r="N23" s="67">
        <f t="shared" si="3"/>
        <v>2</v>
      </c>
      <c r="O23" s="67">
        <f t="shared" si="4"/>
        <v>3</v>
      </c>
      <c r="P23" s="67">
        <f t="shared" si="5"/>
        <v>3</v>
      </c>
      <c r="Q23" s="66">
        <f t="shared" si="6"/>
        <v>0.66249999999999998</v>
      </c>
      <c r="R23" s="66">
        <f t="shared" si="7"/>
        <v>0.2</v>
      </c>
      <c r="S23" s="66">
        <f t="shared" si="8"/>
        <v>0.77500000000000002</v>
      </c>
      <c r="T23" s="66">
        <f t="shared" si="9"/>
        <v>0.63749999999999996</v>
      </c>
      <c r="U23" s="66">
        <f t="shared" si="10"/>
        <v>0.44999999999999996</v>
      </c>
      <c r="V23" s="66">
        <f t="shared" si="11"/>
        <v>0.44999999999999996</v>
      </c>
      <c r="X23" s="71"/>
      <c r="Z23" s="66">
        <f t="shared" si="12"/>
        <v>0.11328749999999999</v>
      </c>
      <c r="AC23" s="87"/>
    </row>
    <row r="24" spans="1:29" x14ac:dyDescent="0.3">
      <c r="A24" s="86" t="str">
        <f>Natural!A26</f>
        <v>Thunderstorm &amp; Lightning</v>
      </c>
      <c r="B24" s="86">
        <f>Natural!B26</f>
        <v>4</v>
      </c>
      <c r="C24" s="86">
        <f>Natural!C26</f>
        <v>1</v>
      </c>
      <c r="D24" s="86">
        <f>Natural!D26</f>
        <v>1</v>
      </c>
      <c r="E24" s="86">
        <f>Natural!E26</f>
        <v>1</v>
      </c>
      <c r="F24" s="86">
        <f>Natural!F26</f>
        <v>1</v>
      </c>
      <c r="G24" s="86">
        <f>Natural!G26</f>
        <v>0</v>
      </c>
      <c r="H24" s="86">
        <f>Natural!H26</f>
        <v>3</v>
      </c>
      <c r="I24" s="86">
        <f>Natural!I26</f>
        <v>4</v>
      </c>
      <c r="K24" s="113">
        <f t="shared" si="0"/>
        <v>0.89999999999999991</v>
      </c>
      <c r="L24" s="85">
        <f t="shared" si="1"/>
        <v>1</v>
      </c>
      <c r="M24" s="67">
        <f t="shared" si="2"/>
        <v>4</v>
      </c>
      <c r="N24" s="67">
        <f t="shared" si="3"/>
        <v>1</v>
      </c>
      <c r="O24" s="67">
        <f t="shared" si="4"/>
        <v>3</v>
      </c>
      <c r="P24" s="67">
        <f t="shared" si="5"/>
        <v>4</v>
      </c>
      <c r="Q24" s="66">
        <f t="shared" si="6"/>
        <v>1</v>
      </c>
      <c r="R24" s="66">
        <f t="shared" si="7"/>
        <v>9.6250000000000002E-2</v>
      </c>
      <c r="S24" s="66">
        <f t="shared" si="8"/>
        <v>0.76249999999999996</v>
      </c>
      <c r="T24" s="66">
        <f t="shared" si="9"/>
        <v>0.625</v>
      </c>
      <c r="U24" s="66">
        <f t="shared" si="10"/>
        <v>0.4375</v>
      </c>
      <c r="V24" s="66">
        <f t="shared" si="11"/>
        <v>0.4375</v>
      </c>
      <c r="X24" s="71"/>
      <c r="Z24" s="66">
        <f t="shared" si="12"/>
        <v>3.78984375E-2</v>
      </c>
      <c r="AC24" s="87"/>
    </row>
    <row r="25" spans="1:29" x14ac:dyDescent="0.3">
      <c r="A25" s="86" t="str">
        <f>Natural!A27</f>
        <v>Tornado</v>
      </c>
      <c r="B25" s="86">
        <f>Natural!B27</f>
        <v>2</v>
      </c>
      <c r="C25" s="86">
        <f>Natural!C27</f>
        <v>2</v>
      </c>
      <c r="D25" s="86">
        <f>Natural!D27</f>
        <v>2</v>
      </c>
      <c r="E25" s="86">
        <f>Natural!E27</f>
        <v>2</v>
      </c>
      <c r="F25" s="86">
        <f>Natural!F27</f>
        <v>3</v>
      </c>
      <c r="G25" s="86">
        <f>Natural!G27</f>
        <v>3</v>
      </c>
      <c r="H25" s="86">
        <f>Natural!H27</f>
        <v>1</v>
      </c>
      <c r="I25" s="86">
        <f>Natural!I27</f>
        <v>2</v>
      </c>
      <c r="K25" s="113">
        <f t="shared" si="0"/>
        <v>2.3999999999999995</v>
      </c>
      <c r="L25" s="85">
        <f t="shared" si="1"/>
        <v>2</v>
      </c>
      <c r="M25" s="67">
        <f t="shared" si="2"/>
        <v>2</v>
      </c>
      <c r="N25" s="67">
        <f t="shared" si="3"/>
        <v>2</v>
      </c>
      <c r="O25" s="67">
        <f t="shared" si="4"/>
        <v>1</v>
      </c>
      <c r="P25" s="67">
        <f t="shared" si="5"/>
        <v>2</v>
      </c>
      <c r="Q25" s="66">
        <f t="shared" si="6"/>
        <v>0.42499999999999999</v>
      </c>
      <c r="R25" s="66">
        <f t="shared" si="7"/>
        <v>0.2</v>
      </c>
      <c r="S25" s="66">
        <f t="shared" si="8"/>
        <v>0.94499999999999995</v>
      </c>
      <c r="T25" s="66">
        <f t="shared" si="9"/>
        <v>0.91249999999999998</v>
      </c>
      <c r="U25" s="66">
        <f t="shared" si="10"/>
        <v>0.85</v>
      </c>
      <c r="V25" s="66">
        <f t="shared" si="11"/>
        <v>0.85</v>
      </c>
      <c r="X25" s="71"/>
      <c r="Z25" s="66">
        <f t="shared" si="12"/>
        <v>0.17339999999999997</v>
      </c>
      <c r="AC25" s="87"/>
    </row>
    <row r="26" spans="1:29" x14ac:dyDescent="0.3">
      <c r="A26" s="86" t="str">
        <f>Natural!A28</f>
        <v>Major Tropical Cyclone</v>
      </c>
      <c r="B26" s="86">
        <f>Natural!B28</f>
        <v>0</v>
      </c>
      <c r="C26" s="86">
        <f>Natural!C28</f>
        <v>0</v>
      </c>
      <c r="D26" s="86">
        <f>Natural!D28</f>
        <v>0</v>
      </c>
      <c r="E26" s="86">
        <f>Natural!E28</f>
        <v>0</v>
      </c>
      <c r="F26" s="86">
        <f>Natural!F28</f>
        <v>0</v>
      </c>
      <c r="G26" s="86">
        <f>Natural!G28</f>
        <v>0</v>
      </c>
      <c r="H26" s="86">
        <f>Natural!H28</f>
        <v>0</v>
      </c>
      <c r="I26" s="86">
        <f>Natural!I28</f>
        <v>0</v>
      </c>
      <c r="K26" s="113">
        <f t="shared" si="0"/>
        <v>0</v>
      </c>
      <c r="L26" s="85">
        <f t="shared" si="1"/>
        <v>0</v>
      </c>
      <c r="M26" s="67">
        <f t="shared" si="2"/>
        <v>0</v>
      </c>
      <c r="N26" s="67">
        <f t="shared" si="3"/>
        <v>0</v>
      </c>
      <c r="O26" s="67">
        <f t="shared" si="4"/>
        <v>0</v>
      </c>
      <c r="P26" s="67">
        <f t="shared" si="5"/>
        <v>0</v>
      </c>
      <c r="Q26" s="66">
        <f t="shared" si="6"/>
        <v>0</v>
      </c>
      <c r="R26" s="66">
        <f t="shared" si="7"/>
        <v>0</v>
      </c>
      <c r="S26" s="66" t="e">
        <f t="shared" si="8"/>
        <v>#N/A</v>
      </c>
      <c r="T26" s="66" t="e">
        <f t="shared" si="9"/>
        <v>#N/A</v>
      </c>
      <c r="U26" s="66" t="e">
        <f t="shared" si="10"/>
        <v>#N/A</v>
      </c>
      <c r="V26" s="66" t="e">
        <f t="shared" si="11"/>
        <v>#N/A</v>
      </c>
      <c r="X26" s="71"/>
      <c r="Z26" s="66">
        <f>IFERROR((V26*R26*Q26*K26),0)</f>
        <v>0</v>
      </c>
      <c r="AC26" s="87"/>
    </row>
    <row r="27" spans="1:29" ht="15" customHeight="1" x14ac:dyDescent="0.3">
      <c r="A27" s="86" t="str">
        <f>Natural!A29</f>
        <v>Tsunami</v>
      </c>
      <c r="B27" s="86">
        <f>Natural!B29</f>
        <v>0</v>
      </c>
      <c r="C27" s="86">
        <f>Natural!C29</f>
        <v>0</v>
      </c>
      <c r="D27" s="86">
        <f>Natural!D29</f>
        <v>0</v>
      </c>
      <c r="E27" s="86">
        <f>Natural!E29</f>
        <v>0</v>
      </c>
      <c r="F27" s="86">
        <f>Natural!F29</f>
        <v>0</v>
      </c>
      <c r="G27" s="86">
        <f>Natural!G29</f>
        <v>0</v>
      </c>
      <c r="H27" s="86">
        <f>Natural!H29</f>
        <v>0</v>
      </c>
      <c r="I27" s="86">
        <f>Natural!I29</f>
        <v>0</v>
      </c>
      <c r="K27" s="113">
        <f t="shared" si="0"/>
        <v>0</v>
      </c>
      <c r="L27" s="85">
        <f t="shared" si="1"/>
        <v>0</v>
      </c>
      <c r="M27" s="67">
        <f t="shared" si="2"/>
        <v>0</v>
      </c>
      <c r="N27" s="67">
        <f t="shared" si="3"/>
        <v>0</v>
      </c>
      <c r="O27" s="67">
        <f t="shared" si="4"/>
        <v>0</v>
      </c>
      <c r="P27" s="67">
        <f t="shared" si="5"/>
        <v>0</v>
      </c>
      <c r="Q27" s="66">
        <f t="shared" si="6"/>
        <v>0</v>
      </c>
      <c r="R27" s="66">
        <f t="shared" si="7"/>
        <v>0</v>
      </c>
      <c r="S27" s="66" t="e">
        <f t="shared" si="8"/>
        <v>#N/A</v>
      </c>
      <c r="T27" s="66" t="e">
        <f t="shared" si="9"/>
        <v>#N/A</v>
      </c>
      <c r="U27" s="66" t="e">
        <f t="shared" si="10"/>
        <v>#N/A</v>
      </c>
      <c r="V27" s="66" t="e">
        <f t="shared" si="11"/>
        <v>#N/A</v>
      </c>
      <c r="X27" s="71"/>
      <c r="Z27" s="66">
        <f>IFERROR((V27*R27*Q27*K27),0)</f>
        <v>0</v>
      </c>
      <c r="AC27" s="87"/>
    </row>
    <row r="28" spans="1:29" x14ac:dyDescent="0.3">
      <c r="A28" s="86" t="str">
        <f>Natural!A30</f>
        <v>Volcano</v>
      </c>
      <c r="B28" s="86">
        <f>Natural!B30</f>
        <v>0</v>
      </c>
      <c r="C28" s="86">
        <f>Natural!C30</f>
        <v>0</v>
      </c>
      <c r="D28" s="86">
        <f>Natural!D30</f>
        <v>0</v>
      </c>
      <c r="E28" s="86">
        <f>Natural!E30</f>
        <v>0</v>
      </c>
      <c r="F28" s="86">
        <f>Natural!F30</f>
        <v>0</v>
      </c>
      <c r="G28" s="86">
        <f>Natural!G30</f>
        <v>0</v>
      </c>
      <c r="H28" s="86">
        <f>Natural!H30</f>
        <v>0</v>
      </c>
      <c r="I28" s="86">
        <f>Natural!I30</f>
        <v>0</v>
      </c>
      <c r="K28" s="113">
        <f t="shared" si="0"/>
        <v>0</v>
      </c>
      <c r="L28" s="85">
        <f t="shared" si="1"/>
        <v>0</v>
      </c>
      <c r="M28" s="67">
        <f t="shared" si="2"/>
        <v>0</v>
      </c>
      <c r="N28" s="67">
        <f t="shared" si="3"/>
        <v>0</v>
      </c>
      <c r="O28" s="67">
        <f t="shared" si="4"/>
        <v>0</v>
      </c>
      <c r="P28" s="67">
        <f t="shared" si="5"/>
        <v>0</v>
      </c>
      <c r="Q28" s="66">
        <f t="shared" si="6"/>
        <v>0</v>
      </c>
      <c r="R28" s="66">
        <f t="shared" si="7"/>
        <v>0</v>
      </c>
      <c r="S28" s="66" t="e">
        <f t="shared" si="8"/>
        <v>#N/A</v>
      </c>
      <c r="T28" s="66" t="e">
        <f t="shared" si="9"/>
        <v>#N/A</v>
      </c>
      <c r="U28" s="66" t="e">
        <f t="shared" si="10"/>
        <v>#N/A</v>
      </c>
      <c r="V28" s="66" t="e">
        <f t="shared" si="11"/>
        <v>#N/A</v>
      </c>
      <c r="X28" s="71"/>
      <c r="Z28" s="66">
        <f>IFERROR((V28*R28*Q28*K28),0)</f>
        <v>0</v>
      </c>
      <c r="AC28" s="87"/>
    </row>
    <row r="29" spans="1:29" x14ac:dyDescent="0.3">
      <c r="A29" s="86" t="str">
        <f>Natural!A31</f>
        <v>Wildfire</v>
      </c>
      <c r="B29" s="86">
        <f>Natural!B31</f>
        <v>3</v>
      </c>
      <c r="C29" s="86">
        <f>Natural!C31</f>
        <v>2</v>
      </c>
      <c r="D29" s="86">
        <f>Natural!D31</f>
        <v>2</v>
      </c>
      <c r="E29" s="86">
        <f>Natural!E31</f>
        <v>1</v>
      </c>
      <c r="F29" s="86">
        <f>Natural!F31</f>
        <v>3</v>
      </c>
      <c r="G29" s="86">
        <f>Natural!G31</f>
        <v>2</v>
      </c>
      <c r="H29" s="86">
        <f>Natural!H31</f>
        <v>1</v>
      </c>
      <c r="I29" s="86">
        <f>Natural!I31</f>
        <v>3</v>
      </c>
      <c r="K29" s="113">
        <f t="shared" si="0"/>
        <v>1.7999999999999998</v>
      </c>
      <c r="L29" s="85">
        <f t="shared" si="1"/>
        <v>2</v>
      </c>
      <c r="M29" s="67">
        <f t="shared" si="2"/>
        <v>3</v>
      </c>
      <c r="N29" s="67">
        <f t="shared" si="3"/>
        <v>2</v>
      </c>
      <c r="O29" s="67">
        <f t="shared" si="4"/>
        <v>1</v>
      </c>
      <c r="P29" s="67">
        <f t="shared" si="5"/>
        <v>3</v>
      </c>
      <c r="Q29" s="66">
        <f t="shared" si="6"/>
        <v>0.66249999999999998</v>
      </c>
      <c r="R29" s="66">
        <f t="shared" si="7"/>
        <v>0.2</v>
      </c>
      <c r="S29" s="66">
        <f t="shared" si="8"/>
        <v>0.9325</v>
      </c>
      <c r="T29" s="66">
        <f t="shared" si="9"/>
        <v>0.83750000000000002</v>
      </c>
      <c r="U29" s="66">
        <f t="shared" si="10"/>
        <v>0.8125</v>
      </c>
      <c r="V29" s="66">
        <f t="shared" si="11"/>
        <v>0.8125</v>
      </c>
      <c r="X29" s="71"/>
      <c r="Z29" s="66">
        <f t="shared" si="12"/>
        <v>0.19378124999999996</v>
      </c>
      <c r="AC29" s="87"/>
    </row>
    <row r="30" spans="1:29" x14ac:dyDescent="0.3">
      <c r="A30" s="86" t="str">
        <f>Natural!A32</f>
        <v>Windstorm</v>
      </c>
      <c r="B30" s="86">
        <f>Natural!B32</f>
        <v>4</v>
      </c>
      <c r="C30" s="86">
        <f>Natural!C32</f>
        <v>3</v>
      </c>
      <c r="D30" s="86">
        <f>Natural!D32</f>
        <v>3</v>
      </c>
      <c r="E30" s="86">
        <f>Natural!E32</f>
        <v>2</v>
      </c>
      <c r="F30" s="86">
        <f>Natural!F32</f>
        <v>2</v>
      </c>
      <c r="G30" s="86">
        <f>Natural!G32</f>
        <v>1</v>
      </c>
      <c r="H30" s="86">
        <f>Natural!H32</f>
        <v>1</v>
      </c>
      <c r="I30" s="86">
        <f>Natural!I32</f>
        <v>3</v>
      </c>
      <c r="K30" s="113">
        <f t="shared" si="0"/>
        <v>2</v>
      </c>
      <c r="L30" s="85">
        <f t="shared" si="1"/>
        <v>2</v>
      </c>
      <c r="M30" s="67">
        <f t="shared" si="2"/>
        <v>4</v>
      </c>
      <c r="N30" s="67">
        <f t="shared" si="3"/>
        <v>3</v>
      </c>
      <c r="O30" s="67">
        <f t="shared" si="4"/>
        <v>1</v>
      </c>
      <c r="P30" s="67">
        <f t="shared" si="5"/>
        <v>3</v>
      </c>
      <c r="Q30" s="66">
        <f t="shared" si="6"/>
        <v>1</v>
      </c>
      <c r="R30" s="66">
        <f t="shared" si="7"/>
        <v>0.33750000000000002</v>
      </c>
      <c r="S30" s="66">
        <f t="shared" si="8"/>
        <v>0.9325</v>
      </c>
      <c r="T30" s="66">
        <f t="shared" si="9"/>
        <v>0.83750000000000002</v>
      </c>
      <c r="U30" s="66">
        <f t="shared" si="10"/>
        <v>0.8125</v>
      </c>
      <c r="V30" s="66">
        <f t="shared" si="11"/>
        <v>0.8125</v>
      </c>
      <c r="X30" s="71"/>
      <c r="Z30" s="66">
        <f t="shared" si="12"/>
        <v>0.54843750000000002</v>
      </c>
      <c r="AC30" s="87"/>
    </row>
    <row r="31" spans="1:29" x14ac:dyDescent="0.3">
      <c r="A31" s="86" t="str">
        <f>Biological!A6</f>
        <v>Aerosolized Anthrax</v>
      </c>
      <c r="B31" s="86">
        <f>Biological!B6</f>
        <v>1</v>
      </c>
      <c r="C31" s="86">
        <f>Biological!C6</f>
        <v>4</v>
      </c>
      <c r="D31" s="86">
        <f>Biological!D6</f>
        <v>2</v>
      </c>
      <c r="E31" s="86">
        <f>Biological!E6</f>
        <v>4</v>
      </c>
      <c r="F31" s="86">
        <f>Biological!F6</f>
        <v>4</v>
      </c>
      <c r="G31" s="86">
        <f>Biological!G6</f>
        <v>1</v>
      </c>
      <c r="H31" s="86">
        <f>Biological!H6</f>
        <v>1</v>
      </c>
      <c r="I31" s="86">
        <f>Biological!I6</f>
        <v>1</v>
      </c>
      <c r="K31" s="113">
        <f t="shared" si="0"/>
        <v>3.5000000000000004</v>
      </c>
      <c r="L31" s="85">
        <f t="shared" si="1"/>
        <v>4</v>
      </c>
      <c r="M31" s="67">
        <f t="shared" si="2"/>
        <v>1</v>
      </c>
      <c r="N31" s="67">
        <f t="shared" si="3"/>
        <v>4</v>
      </c>
      <c r="O31" s="67">
        <f t="shared" si="4"/>
        <v>1</v>
      </c>
      <c r="P31" s="67">
        <f t="shared" si="5"/>
        <v>1</v>
      </c>
      <c r="Q31" s="66">
        <f t="shared" si="6"/>
        <v>0.19750000000000001</v>
      </c>
      <c r="R31" s="66">
        <f t="shared" si="7"/>
        <v>1</v>
      </c>
      <c r="S31" s="66">
        <f t="shared" si="8"/>
        <v>0.96</v>
      </c>
      <c r="T31" s="66">
        <f t="shared" si="9"/>
        <v>0.9375</v>
      </c>
      <c r="U31" s="66">
        <f t="shared" si="10"/>
        <v>0.92500000000000004</v>
      </c>
      <c r="V31" s="66">
        <f t="shared" si="11"/>
        <v>0.96</v>
      </c>
      <c r="X31" s="71"/>
      <c r="Z31" s="66">
        <f t="shared" si="12"/>
        <v>0.66360000000000008</v>
      </c>
      <c r="AC31" s="87"/>
    </row>
    <row r="32" spans="1:29" x14ac:dyDescent="0.3">
      <c r="A32" s="86" t="str">
        <f>Biological!A7</f>
        <v>Agroterrorism</v>
      </c>
      <c r="B32" s="86">
        <f>Biological!B7</f>
        <v>1</v>
      </c>
      <c r="C32" s="86">
        <f>Biological!C7</f>
        <v>3</v>
      </c>
      <c r="D32" s="86">
        <f>Biological!D7</f>
        <v>3</v>
      </c>
      <c r="E32" s="86">
        <f>Biological!E7</f>
        <v>4</v>
      </c>
      <c r="F32" s="86">
        <f>Biological!F7</f>
        <v>4</v>
      </c>
      <c r="G32" s="86">
        <f>Biological!G7</f>
        <v>2</v>
      </c>
      <c r="H32" s="86">
        <f>Biological!H7</f>
        <v>1</v>
      </c>
      <c r="I32" s="86">
        <f>Biological!I7</f>
        <v>1</v>
      </c>
      <c r="K32" s="113">
        <f t="shared" si="0"/>
        <v>3.7</v>
      </c>
      <c r="L32" s="85">
        <f t="shared" si="1"/>
        <v>4</v>
      </c>
      <c r="M32" s="67">
        <f t="shared" si="2"/>
        <v>1</v>
      </c>
      <c r="N32" s="67">
        <f t="shared" si="3"/>
        <v>3</v>
      </c>
      <c r="O32" s="67">
        <f t="shared" si="4"/>
        <v>1</v>
      </c>
      <c r="P32" s="67">
        <f t="shared" si="5"/>
        <v>1</v>
      </c>
      <c r="Q32" s="66">
        <f t="shared" si="6"/>
        <v>0.19750000000000001</v>
      </c>
      <c r="R32" s="66">
        <f t="shared" si="7"/>
        <v>0.33750000000000002</v>
      </c>
      <c r="S32" s="66">
        <f t="shared" si="8"/>
        <v>0.96</v>
      </c>
      <c r="T32" s="66">
        <f t="shared" si="9"/>
        <v>0.9375</v>
      </c>
      <c r="U32" s="66">
        <f t="shared" si="10"/>
        <v>0.92500000000000004</v>
      </c>
      <c r="V32" s="66">
        <f t="shared" si="11"/>
        <v>0.96</v>
      </c>
      <c r="X32" s="71"/>
      <c r="Z32" s="66">
        <f t="shared" si="12"/>
        <v>0.23676300000000003</v>
      </c>
      <c r="AC32" s="87"/>
    </row>
    <row r="33" spans="1:29" x14ac:dyDescent="0.3">
      <c r="A33" s="86" t="str">
        <f>Biological!A8</f>
        <v>Botulism</v>
      </c>
      <c r="B33" s="86">
        <f>Biological!B8</f>
        <v>0</v>
      </c>
      <c r="C33" s="86">
        <f>Biological!C8</f>
        <v>0</v>
      </c>
      <c r="D33" s="86">
        <f>Biological!D8</f>
        <v>3</v>
      </c>
      <c r="E33" s="86">
        <f>Biological!E8</f>
        <v>4</v>
      </c>
      <c r="F33" s="86">
        <f>Biological!F8</f>
        <v>4</v>
      </c>
      <c r="G33" s="86">
        <f>Biological!G8</f>
        <v>2</v>
      </c>
      <c r="H33" s="86">
        <f>Biological!H8</f>
        <v>1</v>
      </c>
      <c r="I33" s="86">
        <f>Biological!I8</f>
        <v>1</v>
      </c>
      <c r="K33" s="113">
        <f t="shared" si="0"/>
        <v>3.7</v>
      </c>
      <c r="L33" s="85">
        <f t="shared" si="1"/>
        <v>4</v>
      </c>
      <c r="M33" s="67">
        <f t="shared" si="2"/>
        <v>0</v>
      </c>
      <c r="N33" s="67">
        <f t="shared" si="3"/>
        <v>0</v>
      </c>
      <c r="O33" s="67">
        <f t="shared" si="4"/>
        <v>1</v>
      </c>
      <c r="P33" s="67">
        <f t="shared" si="5"/>
        <v>1</v>
      </c>
      <c r="Q33" s="66">
        <f t="shared" si="6"/>
        <v>0</v>
      </c>
      <c r="R33" s="66">
        <f t="shared" si="7"/>
        <v>0</v>
      </c>
      <c r="S33" s="66">
        <f t="shared" si="8"/>
        <v>0.96</v>
      </c>
      <c r="T33" s="66">
        <f t="shared" si="9"/>
        <v>0.9375</v>
      </c>
      <c r="U33" s="66">
        <f t="shared" si="10"/>
        <v>0.92500000000000004</v>
      </c>
      <c r="V33" s="66">
        <f t="shared" si="11"/>
        <v>0.96</v>
      </c>
      <c r="X33" s="71"/>
      <c r="Z33" s="66">
        <f t="shared" si="12"/>
        <v>0</v>
      </c>
      <c r="AC33" s="87"/>
    </row>
    <row r="34" spans="1:29" x14ac:dyDescent="0.3">
      <c r="A34" s="86" t="str">
        <f>Biological!A9</f>
        <v>Communicable Disease Outbreak</v>
      </c>
      <c r="B34" s="86">
        <f>Biological!B9</f>
        <v>4</v>
      </c>
      <c r="C34" s="86">
        <f>Biological!C9</f>
        <v>2</v>
      </c>
      <c r="D34" s="86">
        <f>Biological!D9</f>
        <v>2</v>
      </c>
      <c r="E34" s="86">
        <f>Biological!E9</f>
        <v>2</v>
      </c>
      <c r="F34" s="86">
        <f>Biological!F9</f>
        <v>2</v>
      </c>
      <c r="G34" s="86">
        <f>Biological!G9</f>
        <v>1</v>
      </c>
      <c r="H34" s="86">
        <f>Biological!H9</f>
        <v>3</v>
      </c>
      <c r="I34" s="86">
        <f>Biological!I9</f>
        <v>3</v>
      </c>
      <c r="K34" s="113">
        <f t="shared" si="0"/>
        <v>1.9</v>
      </c>
      <c r="L34" s="85">
        <f t="shared" si="1"/>
        <v>2</v>
      </c>
      <c r="M34" s="67">
        <f t="shared" si="2"/>
        <v>4</v>
      </c>
      <c r="N34" s="67">
        <f t="shared" si="3"/>
        <v>2</v>
      </c>
      <c r="O34" s="67">
        <f t="shared" si="4"/>
        <v>3</v>
      </c>
      <c r="P34" s="67">
        <f t="shared" si="5"/>
        <v>3</v>
      </c>
      <c r="Q34" s="66">
        <f t="shared" si="6"/>
        <v>1</v>
      </c>
      <c r="R34" s="66">
        <f t="shared" si="7"/>
        <v>0.2</v>
      </c>
      <c r="S34" s="66">
        <f t="shared" si="8"/>
        <v>0.77500000000000002</v>
      </c>
      <c r="T34" s="66">
        <f t="shared" si="9"/>
        <v>0.63749999999999996</v>
      </c>
      <c r="U34" s="66">
        <f t="shared" si="10"/>
        <v>0.44999999999999996</v>
      </c>
      <c r="V34" s="66">
        <f t="shared" si="11"/>
        <v>0.44999999999999996</v>
      </c>
      <c r="X34" s="71"/>
      <c r="Z34" s="66">
        <f t="shared" si="12"/>
        <v>0.17099999999999999</v>
      </c>
      <c r="AC34" s="87"/>
    </row>
    <row r="35" spans="1:29" x14ac:dyDescent="0.3">
      <c r="A35" s="86" t="str">
        <f>Biological!A10</f>
        <v>Emergent Disease</v>
      </c>
      <c r="B35" s="86">
        <f>Biological!B10</f>
        <v>1</v>
      </c>
      <c r="C35" s="86">
        <f>Biological!C10</f>
        <v>3</v>
      </c>
      <c r="D35" s="86">
        <f>Biological!D10</f>
        <v>2</v>
      </c>
      <c r="E35" s="86">
        <f>Biological!E10</f>
        <v>2</v>
      </c>
      <c r="F35" s="86">
        <f>Biological!F10</f>
        <v>3</v>
      </c>
      <c r="G35" s="86">
        <f>Biological!G10</f>
        <v>1</v>
      </c>
      <c r="H35" s="86">
        <f>Biological!H10</f>
        <v>3</v>
      </c>
      <c r="I35" s="86">
        <f>Biological!I10</f>
        <v>3</v>
      </c>
      <c r="K35" s="113">
        <f t="shared" si="0"/>
        <v>2.1999999999999997</v>
      </c>
      <c r="L35" s="85">
        <f t="shared" si="1"/>
        <v>2</v>
      </c>
      <c r="M35" s="67">
        <f t="shared" si="2"/>
        <v>1</v>
      </c>
      <c r="N35" s="67">
        <f t="shared" si="3"/>
        <v>3</v>
      </c>
      <c r="O35" s="67">
        <f t="shared" si="4"/>
        <v>3</v>
      </c>
      <c r="P35" s="67">
        <f t="shared" si="5"/>
        <v>3</v>
      </c>
      <c r="Q35" s="66">
        <f t="shared" si="6"/>
        <v>0.19750000000000001</v>
      </c>
      <c r="R35" s="66">
        <f t="shared" si="7"/>
        <v>0.33750000000000002</v>
      </c>
      <c r="S35" s="66">
        <f t="shared" si="8"/>
        <v>0.77500000000000002</v>
      </c>
      <c r="T35" s="66">
        <f t="shared" si="9"/>
        <v>0.63749999999999996</v>
      </c>
      <c r="U35" s="66">
        <f t="shared" si="10"/>
        <v>0.44999999999999996</v>
      </c>
      <c r="V35" s="66">
        <f t="shared" si="11"/>
        <v>0.44999999999999996</v>
      </c>
      <c r="X35" s="71"/>
      <c r="Z35" s="66">
        <f t="shared" si="12"/>
        <v>6.5989687499999991E-2</v>
      </c>
      <c r="AC35" s="87"/>
    </row>
    <row r="36" spans="1:29" x14ac:dyDescent="0.3">
      <c r="A36" s="86" t="str">
        <f>Biological!A11</f>
        <v>Food Supply Contamination</v>
      </c>
      <c r="B36" s="86">
        <f>Biological!B11</f>
        <v>1</v>
      </c>
      <c r="C36" s="86">
        <f>Biological!C11</f>
        <v>2</v>
      </c>
      <c r="D36" s="86">
        <f>Biological!D11</f>
        <v>2</v>
      </c>
      <c r="E36" s="86">
        <f>Biological!E11</f>
        <v>3</v>
      </c>
      <c r="F36" s="86">
        <f>Biological!F11</f>
        <v>2</v>
      </c>
      <c r="G36" s="86">
        <f>Biological!G11</f>
        <v>1</v>
      </c>
      <c r="H36" s="86">
        <f>Biological!H11</f>
        <v>3</v>
      </c>
      <c r="I36" s="86">
        <f>Biological!I11</f>
        <v>3</v>
      </c>
      <c r="K36" s="113">
        <f t="shared" ref="K36:K65" si="13">$D$67*D36+$E$67*E36+$F$67*F36+$G$67*G36</f>
        <v>2.4</v>
      </c>
      <c r="L36" s="85">
        <f t="shared" ref="L36:L65" si="14">ROUND(K36,0)</f>
        <v>2</v>
      </c>
      <c r="M36" s="67">
        <f t="shared" ref="M36:M65" si="15">ROUND(B36,0)</f>
        <v>1</v>
      </c>
      <c r="N36" s="67">
        <f t="shared" ref="N36:N65" si="16">ROUND(C36,0)</f>
        <v>2</v>
      </c>
      <c r="O36" s="67">
        <f t="shared" ref="O36:O65" si="17">ROUND(H36,0)</f>
        <v>3</v>
      </c>
      <c r="P36" s="67">
        <f t="shared" ref="P36:P65" si="18">ROUND(I36,0)</f>
        <v>3</v>
      </c>
      <c r="Q36" s="66">
        <f t="shared" ref="Q36:Q65" si="19">IF(M36=0,0,VLOOKUP(M36,$B$71:$C$74,2,FALSE))</f>
        <v>0.19750000000000001</v>
      </c>
      <c r="R36" s="66">
        <f t="shared" ref="R36:R65" si="20">IF(N36=0,0,VLOOKUP(N36,$E$71:$F$74,2,FALSE))</f>
        <v>0.2</v>
      </c>
      <c r="S36" s="66">
        <f t="shared" ref="S36:S65" si="21">INDEX($C$80:$F$83,MATCH(P36,$B$80:$B$83,0),MATCH(O36,$C$79:$F$79,0))</f>
        <v>0.77500000000000002</v>
      </c>
      <c r="T36" s="66">
        <f t="shared" ref="T36:T65" si="22">INDEX($C$89:$F$92,MATCH(P36,$B$89:$B$92,0),MATCH(O36,$C$96:$F$96,0))</f>
        <v>0.63749999999999996</v>
      </c>
      <c r="U36" s="66">
        <f t="shared" ref="U36:U65" si="23">INDEX($C$97:$F$100,MATCH(P36,$B$97:$B$100,0),MATCH(O36,$C$96:$F$96))</f>
        <v>0.44999999999999996</v>
      </c>
      <c r="V36" s="66">
        <f t="shared" ref="V36:V65" si="24">IF(L36 =4,S36,IF(L36=3,T36,U36))</f>
        <v>0.44999999999999996</v>
      </c>
      <c r="X36" s="71"/>
      <c r="Z36" s="66">
        <f t="shared" ref="Z36:Z65" si="25">V36*R36*Q36*K36</f>
        <v>4.2659999999999997E-2</v>
      </c>
      <c r="AC36" s="87"/>
    </row>
    <row r="37" spans="1:29" x14ac:dyDescent="0.3">
      <c r="A37" s="86" t="str">
        <f>Biological!A12</f>
        <v xml:space="preserve">Intentional Food Contamination </v>
      </c>
      <c r="B37" s="86">
        <f>Biological!B12</f>
        <v>0</v>
      </c>
      <c r="C37" s="86">
        <f>Biological!C12</f>
        <v>3</v>
      </c>
      <c r="D37" s="86">
        <f>Biological!D12</f>
        <v>3</v>
      </c>
      <c r="E37" s="86">
        <f>Biological!E12</f>
        <v>3</v>
      </c>
      <c r="F37" s="86">
        <f>Biological!F12</f>
        <v>2</v>
      </c>
      <c r="G37" s="86">
        <f>Biological!G12</f>
        <v>1</v>
      </c>
      <c r="H37" s="86">
        <f>Biological!H12</f>
        <v>1</v>
      </c>
      <c r="I37" s="86">
        <f>Biological!I12</f>
        <v>2</v>
      </c>
      <c r="K37" s="113">
        <f t="shared" si="13"/>
        <v>2.5</v>
      </c>
      <c r="L37" s="85">
        <f t="shared" si="14"/>
        <v>3</v>
      </c>
      <c r="M37" s="67">
        <f t="shared" si="15"/>
        <v>0</v>
      </c>
      <c r="N37" s="67">
        <f t="shared" si="16"/>
        <v>3</v>
      </c>
      <c r="O37" s="67">
        <f t="shared" si="17"/>
        <v>1</v>
      </c>
      <c r="P37" s="67">
        <f t="shared" si="18"/>
        <v>2</v>
      </c>
      <c r="Q37" s="66">
        <f t="shared" si="19"/>
        <v>0</v>
      </c>
      <c r="R37" s="66">
        <f t="shared" si="20"/>
        <v>0.33750000000000002</v>
      </c>
      <c r="S37" s="66">
        <f t="shared" si="21"/>
        <v>0.94499999999999995</v>
      </c>
      <c r="T37" s="66">
        <f t="shared" si="22"/>
        <v>0.91249999999999998</v>
      </c>
      <c r="U37" s="66">
        <f t="shared" si="23"/>
        <v>0.85</v>
      </c>
      <c r="V37" s="66">
        <f t="shared" si="24"/>
        <v>0.91249999999999998</v>
      </c>
      <c r="X37" s="71"/>
      <c r="Z37" s="66">
        <f t="shared" si="25"/>
        <v>0</v>
      </c>
      <c r="AC37" s="87"/>
    </row>
    <row r="38" spans="1:29" x14ac:dyDescent="0.3">
      <c r="A38" s="86" t="str">
        <f>Biological!A13</f>
        <v>Intentional Water Contamination</v>
      </c>
      <c r="B38" s="86">
        <f>Biological!B13</f>
        <v>0</v>
      </c>
      <c r="C38" s="86">
        <f>Biological!C13</f>
        <v>3</v>
      </c>
      <c r="D38" s="86">
        <f>Biological!D13</f>
        <v>3</v>
      </c>
      <c r="E38" s="86">
        <f>Biological!E13</f>
        <v>3</v>
      </c>
      <c r="F38" s="86">
        <f>Biological!F13</f>
        <v>2</v>
      </c>
      <c r="G38" s="86">
        <f>Biological!G13</f>
        <v>1</v>
      </c>
      <c r="H38" s="86">
        <f>Biological!H13</f>
        <v>2</v>
      </c>
      <c r="I38" s="86">
        <f>Biological!I13</f>
        <v>3</v>
      </c>
      <c r="K38" s="113">
        <f t="shared" si="13"/>
        <v>2.5</v>
      </c>
      <c r="L38" s="85">
        <f t="shared" si="14"/>
        <v>3</v>
      </c>
      <c r="M38" s="67">
        <f t="shared" si="15"/>
        <v>0</v>
      </c>
      <c r="N38" s="67">
        <f t="shared" si="16"/>
        <v>3</v>
      </c>
      <c r="O38" s="67">
        <f t="shared" si="17"/>
        <v>2</v>
      </c>
      <c r="P38" s="67">
        <f t="shared" si="18"/>
        <v>3</v>
      </c>
      <c r="Q38" s="66">
        <f t="shared" si="19"/>
        <v>0</v>
      </c>
      <c r="R38" s="66">
        <f t="shared" si="20"/>
        <v>0.33750000000000002</v>
      </c>
      <c r="S38" s="66">
        <f t="shared" si="21"/>
        <v>0.86250000000000004</v>
      </c>
      <c r="T38" s="66">
        <f t="shared" si="22"/>
        <v>0.755</v>
      </c>
      <c r="U38" s="66">
        <f t="shared" si="23"/>
        <v>0.63749999999999996</v>
      </c>
      <c r="V38" s="66">
        <f t="shared" si="24"/>
        <v>0.755</v>
      </c>
      <c r="X38" s="71"/>
      <c r="Z38" s="66">
        <f t="shared" si="25"/>
        <v>0</v>
      </c>
      <c r="AC38" s="87"/>
    </row>
    <row r="39" spans="1:29" x14ac:dyDescent="0.3">
      <c r="A39" s="86" t="str">
        <f>Biological!A14</f>
        <v>Pandemic Flu</v>
      </c>
      <c r="B39" s="86">
        <f>Biological!B14</f>
        <v>1</v>
      </c>
      <c r="C39" s="86">
        <f>Biological!C14</f>
        <v>3</v>
      </c>
      <c r="D39" s="86">
        <f>Biological!D14</f>
        <v>3</v>
      </c>
      <c r="E39" s="86">
        <f>Biological!E14</f>
        <v>2</v>
      </c>
      <c r="F39" s="86">
        <f>Biological!F14</f>
        <v>3</v>
      </c>
      <c r="G39" s="86">
        <f>Biological!G14</f>
        <v>1</v>
      </c>
      <c r="H39" s="86">
        <f>Biological!H14</f>
        <v>1</v>
      </c>
      <c r="I39" s="86">
        <f>Biological!I14</f>
        <v>2</v>
      </c>
      <c r="K39" s="113">
        <f t="shared" si="13"/>
        <v>2.3000000000000003</v>
      </c>
      <c r="L39" s="85">
        <f t="shared" si="14"/>
        <v>2</v>
      </c>
      <c r="M39" s="67">
        <f t="shared" si="15"/>
        <v>1</v>
      </c>
      <c r="N39" s="76">
        <f t="shared" si="16"/>
        <v>3</v>
      </c>
      <c r="O39" s="76">
        <f t="shared" si="17"/>
        <v>1</v>
      </c>
      <c r="P39" s="76">
        <f t="shared" si="18"/>
        <v>2</v>
      </c>
      <c r="Q39" s="66">
        <f t="shared" si="19"/>
        <v>0.19750000000000001</v>
      </c>
      <c r="R39" s="66">
        <f t="shared" si="20"/>
        <v>0.33750000000000002</v>
      </c>
      <c r="S39" s="66">
        <f t="shared" si="21"/>
        <v>0.94499999999999995</v>
      </c>
      <c r="T39" s="66">
        <f t="shared" si="22"/>
        <v>0.91249999999999998</v>
      </c>
      <c r="U39" s="66">
        <f t="shared" si="23"/>
        <v>0.85</v>
      </c>
      <c r="V39" s="66">
        <f t="shared" si="24"/>
        <v>0.85</v>
      </c>
      <c r="X39" s="71"/>
      <c r="Z39" s="66">
        <f t="shared" si="25"/>
        <v>0.13031296875000001</v>
      </c>
      <c r="AC39" s="87"/>
    </row>
    <row r="40" spans="1:29" x14ac:dyDescent="0.3">
      <c r="A40" s="86" t="str">
        <f>Biological!A15</f>
        <v>Pneumonic Plague</v>
      </c>
      <c r="B40" s="86">
        <f>Biological!B15</f>
        <v>0</v>
      </c>
      <c r="C40" s="86">
        <f>Biological!C15</f>
        <v>3</v>
      </c>
      <c r="D40" s="86">
        <f>Biological!D15</f>
        <v>3</v>
      </c>
      <c r="E40" s="86">
        <f>Biological!E15</f>
        <v>3</v>
      </c>
      <c r="F40" s="86">
        <f>Biological!F15</f>
        <v>2</v>
      </c>
      <c r="G40" s="86">
        <f>Biological!G15</f>
        <v>1</v>
      </c>
      <c r="H40" s="86">
        <f>Biological!H15</f>
        <v>1</v>
      </c>
      <c r="I40" s="86">
        <f>Biological!I15</f>
        <v>2</v>
      </c>
      <c r="K40" s="113">
        <f t="shared" si="13"/>
        <v>2.5</v>
      </c>
      <c r="L40" s="85">
        <f t="shared" si="14"/>
        <v>3</v>
      </c>
      <c r="M40" s="67">
        <f t="shared" si="15"/>
        <v>0</v>
      </c>
      <c r="N40" s="76">
        <f t="shared" si="16"/>
        <v>3</v>
      </c>
      <c r="O40" s="76">
        <f t="shared" si="17"/>
        <v>1</v>
      </c>
      <c r="P40" s="76">
        <f t="shared" si="18"/>
        <v>2</v>
      </c>
      <c r="Q40" s="66">
        <f t="shared" si="19"/>
        <v>0</v>
      </c>
      <c r="R40" s="66">
        <f t="shared" si="20"/>
        <v>0.33750000000000002</v>
      </c>
      <c r="S40" s="66">
        <f t="shared" si="21"/>
        <v>0.94499999999999995</v>
      </c>
      <c r="T40" s="66">
        <f t="shared" si="22"/>
        <v>0.91249999999999998</v>
      </c>
      <c r="U40" s="66">
        <f t="shared" si="23"/>
        <v>0.85</v>
      </c>
      <c r="V40" s="66">
        <f t="shared" si="24"/>
        <v>0.91249999999999998</v>
      </c>
      <c r="X40" s="71"/>
      <c r="Z40" s="66">
        <f t="shared" si="25"/>
        <v>0</v>
      </c>
      <c r="AC40" s="87"/>
    </row>
    <row r="41" spans="1:29" x14ac:dyDescent="0.3">
      <c r="A41" s="86" t="str">
        <f>Biological!A16</f>
        <v>Smallpox</v>
      </c>
      <c r="B41" s="86">
        <f>Biological!B16</f>
        <v>0</v>
      </c>
      <c r="C41" s="86">
        <f>Biological!C16</f>
        <v>4</v>
      </c>
      <c r="D41" s="86">
        <f>Biological!D16</f>
        <v>3</v>
      </c>
      <c r="E41" s="86">
        <f>Biological!E16</f>
        <v>1</v>
      </c>
      <c r="F41" s="86">
        <f>Biological!F16</f>
        <v>4</v>
      </c>
      <c r="G41" s="86">
        <f>Biological!G16</f>
        <v>3</v>
      </c>
      <c r="H41" s="86">
        <f>Biological!H16</f>
        <v>1</v>
      </c>
      <c r="I41" s="86">
        <f>Biological!I16</f>
        <v>2</v>
      </c>
      <c r="K41" s="113">
        <f t="shared" si="13"/>
        <v>2.2999999999999998</v>
      </c>
      <c r="L41" s="85">
        <f t="shared" si="14"/>
        <v>2</v>
      </c>
      <c r="M41" s="67">
        <f t="shared" si="15"/>
        <v>0</v>
      </c>
      <c r="N41" s="76">
        <f t="shared" si="16"/>
        <v>4</v>
      </c>
      <c r="O41" s="76">
        <f t="shared" si="17"/>
        <v>1</v>
      </c>
      <c r="P41" s="76">
        <f t="shared" si="18"/>
        <v>2</v>
      </c>
      <c r="Q41" s="66">
        <f t="shared" si="19"/>
        <v>0</v>
      </c>
      <c r="R41" s="66">
        <f t="shared" si="20"/>
        <v>1</v>
      </c>
      <c r="S41" s="66">
        <f t="shared" si="21"/>
        <v>0.94499999999999995</v>
      </c>
      <c r="T41" s="66">
        <f t="shared" si="22"/>
        <v>0.91249999999999998</v>
      </c>
      <c r="U41" s="66">
        <f t="shared" si="23"/>
        <v>0.85</v>
      </c>
      <c r="V41" s="66">
        <f t="shared" si="24"/>
        <v>0.85</v>
      </c>
      <c r="X41" s="71"/>
      <c r="Z41" s="66">
        <f t="shared" si="25"/>
        <v>0</v>
      </c>
      <c r="AC41" s="87"/>
    </row>
    <row r="42" spans="1:29" x14ac:dyDescent="0.3">
      <c r="A42" s="86" t="str">
        <f>Biological!A17</f>
        <v>Tularemia</v>
      </c>
      <c r="B42" s="86">
        <f>Biological!B17</f>
        <v>0</v>
      </c>
      <c r="C42" s="86">
        <f>Biological!C17</f>
        <v>3</v>
      </c>
      <c r="D42" s="86">
        <f>Biological!D17</f>
        <v>3</v>
      </c>
      <c r="E42" s="86">
        <f>Biological!E17</f>
        <v>3</v>
      </c>
      <c r="F42" s="86">
        <f>Biological!F17</f>
        <v>2</v>
      </c>
      <c r="G42" s="86">
        <f>Biological!G17</f>
        <v>1</v>
      </c>
      <c r="H42" s="86">
        <f>Biological!H17</f>
        <v>3</v>
      </c>
      <c r="I42" s="86">
        <f>Biological!I17</f>
        <v>2</v>
      </c>
      <c r="K42" s="113">
        <f t="shared" si="13"/>
        <v>2.5</v>
      </c>
      <c r="L42" s="85">
        <f t="shared" si="14"/>
        <v>3</v>
      </c>
      <c r="M42" s="67">
        <f t="shared" si="15"/>
        <v>0</v>
      </c>
      <c r="N42" s="76">
        <f t="shared" si="16"/>
        <v>3</v>
      </c>
      <c r="O42" s="76">
        <f t="shared" si="17"/>
        <v>3</v>
      </c>
      <c r="P42" s="76">
        <f t="shared" si="18"/>
        <v>2</v>
      </c>
      <c r="Q42" s="66">
        <f t="shared" si="19"/>
        <v>0</v>
      </c>
      <c r="R42" s="66">
        <f t="shared" si="20"/>
        <v>0.33750000000000002</v>
      </c>
      <c r="S42" s="66">
        <f t="shared" si="21"/>
        <v>0.85</v>
      </c>
      <c r="T42" s="66">
        <f t="shared" si="22"/>
        <v>0.71750000000000003</v>
      </c>
      <c r="U42" s="66">
        <f t="shared" si="23"/>
        <v>0.5575</v>
      </c>
      <c r="V42" s="66">
        <f t="shared" si="24"/>
        <v>0.71750000000000003</v>
      </c>
      <c r="X42" s="71"/>
      <c r="Z42" s="66">
        <f t="shared" si="25"/>
        <v>0</v>
      </c>
      <c r="AC42" s="87"/>
    </row>
    <row r="43" spans="1:29" x14ac:dyDescent="0.3">
      <c r="A43" s="86" t="str">
        <f>Biological!A18</f>
        <v>Vectorborne Disease</v>
      </c>
      <c r="B43" s="86">
        <f>Biological!B18</f>
        <v>3</v>
      </c>
      <c r="C43" s="86">
        <f>Biological!C18</f>
        <v>3</v>
      </c>
      <c r="D43" s="86">
        <f>Biological!D18</f>
        <v>2</v>
      </c>
      <c r="E43" s="86">
        <f>Biological!E18</f>
        <v>3</v>
      </c>
      <c r="F43" s="86">
        <f>Biological!F18</f>
        <v>2</v>
      </c>
      <c r="G43" s="86">
        <f>Biological!G18</f>
        <v>1</v>
      </c>
      <c r="H43" s="86">
        <f>Biological!H18</f>
        <v>3</v>
      </c>
      <c r="I43" s="86">
        <f>Biological!I18</f>
        <v>3</v>
      </c>
      <c r="K43" s="113">
        <f t="shared" si="13"/>
        <v>2.4</v>
      </c>
      <c r="L43" s="85">
        <f t="shared" si="14"/>
        <v>2</v>
      </c>
      <c r="M43" s="67">
        <f t="shared" si="15"/>
        <v>3</v>
      </c>
      <c r="N43" s="76">
        <f t="shared" si="16"/>
        <v>3</v>
      </c>
      <c r="O43" s="76">
        <f t="shared" si="17"/>
        <v>3</v>
      </c>
      <c r="P43" s="76">
        <f t="shared" si="18"/>
        <v>3</v>
      </c>
      <c r="Q43" s="66">
        <f t="shared" si="19"/>
        <v>0.66249999999999998</v>
      </c>
      <c r="R43" s="66">
        <f t="shared" si="20"/>
        <v>0.33750000000000002</v>
      </c>
      <c r="S43" s="66">
        <f t="shared" si="21"/>
        <v>0.77500000000000002</v>
      </c>
      <c r="T43" s="66">
        <f t="shared" si="22"/>
        <v>0.63749999999999996</v>
      </c>
      <c r="U43" s="66">
        <f t="shared" si="23"/>
        <v>0.44999999999999996</v>
      </c>
      <c r="V43" s="66">
        <f t="shared" si="24"/>
        <v>0.44999999999999996</v>
      </c>
      <c r="X43" s="71"/>
      <c r="Z43" s="66">
        <f t="shared" si="25"/>
        <v>0.24148124999999995</v>
      </c>
      <c r="AC43" s="87"/>
    </row>
    <row r="44" spans="1:29" x14ac:dyDescent="0.3">
      <c r="A44" s="86" t="str">
        <f>ChemRad!A6</f>
        <v>Blister Agent</v>
      </c>
      <c r="B44" s="86">
        <f>ChemRad!B6</f>
        <v>0</v>
      </c>
      <c r="C44" s="86">
        <f>ChemRad!C6</f>
        <v>0</v>
      </c>
      <c r="D44" s="86">
        <f>ChemRad!D6</f>
        <v>0</v>
      </c>
      <c r="E44" s="86">
        <f>ChemRad!E6</f>
        <v>0</v>
      </c>
      <c r="F44" s="86">
        <f>ChemRad!F6</f>
        <v>0</v>
      </c>
      <c r="G44" s="86">
        <f>ChemRad!G6</f>
        <v>0</v>
      </c>
      <c r="H44" s="86">
        <f>ChemRad!H6</f>
        <v>0</v>
      </c>
      <c r="I44" s="86">
        <f>ChemRad!I6</f>
        <v>0</v>
      </c>
      <c r="K44" s="113">
        <f t="shared" si="13"/>
        <v>0</v>
      </c>
      <c r="L44" s="85">
        <f t="shared" si="14"/>
        <v>0</v>
      </c>
      <c r="M44" s="67">
        <f t="shared" si="15"/>
        <v>0</v>
      </c>
      <c r="N44" s="76">
        <f t="shared" si="16"/>
        <v>0</v>
      </c>
      <c r="O44" s="76">
        <f t="shared" si="17"/>
        <v>0</v>
      </c>
      <c r="P44" s="76">
        <f t="shared" si="18"/>
        <v>0</v>
      </c>
      <c r="Q44" s="66">
        <f t="shared" si="19"/>
        <v>0</v>
      </c>
      <c r="R44" s="66">
        <f t="shared" si="20"/>
        <v>0</v>
      </c>
      <c r="S44" s="66" t="e">
        <f t="shared" si="21"/>
        <v>#N/A</v>
      </c>
      <c r="T44" s="66" t="e">
        <f t="shared" si="22"/>
        <v>#N/A</v>
      </c>
      <c r="U44" s="66" t="e">
        <f t="shared" si="23"/>
        <v>#N/A</v>
      </c>
      <c r="V44" s="66" t="e">
        <f t="shared" si="24"/>
        <v>#N/A</v>
      </c>
      <c r="X44" s="71"/>
      <c r="Z44" s="66">
        <f>IFERROR((V44*R44*Q44*K44),0)</f>
        <v>0</v>
      </c>
      <c r="AC44" s="87"/>
    </row>
    <row r="45" spans="1:29" x14ac:dyDescent="0.3">
      <c r="A45" s="86" t="str">
        <f>ChemRad!A7</f>
        <v>Factory Chemical Spill</v>
      </c>
      <c r="B45" s="86">
        <f>ChemRad!B7</f>
        <v>1</v>
      </c>
      <c r="C45" s="86">
        <f>ChemRad!C7</f>
        <v>2</v>
      </c>
      <c r="D45" s="86">
        <f>ChemRad!D7</f>
        <v>2</v>
      </c>
      <c r="E45" s="86">
        <f>ChemRad!E7</f>
        <v>2</v>
      </c>
      <c r="F45" s="86">
        <f>ChemRad!F7</f>
        <v>2</v>
      </c>
      <c r="G45" s="86">
        <f>ChemRad!G7</f>
        <v>1</v>
      </c>
      <c r="H45" s="86">
        <f>ChemRad!H7</f>
        <v>1</v>
      </c>
      <c r="I45" s="86">
        <f>ChemRad!I7</f>
        <v>1</v>
      </c>
      <c r="K45" s="113">
        <f t="shared" si="13"/>
        <v>1.9</v>
      </c>
      <c r="L45" s="85">
        <f t="shared" si="14"/>
        <v>2</v>
      </c>
      <c r="M45" s="67">
        <f t="shared" si="15"/>
        <v>1</v>
      </c>
      <c r="N45" s="76">
        <f t="shared" si="16"/>
        <v>2</v>
      </c>
      <c r="O45" s="76">
        <f t="shared" si="17"/>
        <v>1</v>
      </c>
      <c r="P45" s="76">
        <f t="shared" si="18"/>
        <v>1</v>
      </c>
      <c r="Q45" s="66">
        <f t="shared" si="19"/>
        <v>0.19750000000000001</v>
      </c>
      <c r="R45" s="66">
        <f t="shared" si="20"/>
        <v>0.2</v>
      </c>
      <c r="S45" s="66">
        <f t="shared" si="21"/>
        <v>0.96</v>
      </c>
      <c r="T45" s="66">
        <f t="shared" si="22"/>
        <v>0.9375</v>
      </c>
      <c r="U45" s="66">
        <f t="shared" si="23"/>
        <v>0.92500000000000004</v>
      </c>
      <c r="V45" s="66">
        <f t="shared" si="24"/>
        <v>0.92500000000000004</v>
      </c>
      <c r="X45" s="71"/>
      <c r="Z45" s="66">
        <f t="shared" si="25"/>
        <v>6.9421250000000018E-2</v>
      </c>
    </row>
    <row r="46" spans="1:29" x14ac:dyDescent="0.3">
      <c r="A46" s="86" t="str">
        <f>ChemRad!A8</f>
        <v>Industrial Plant Explosion</v>
      </c>
      <c r="B46" s="86">
        <f>ChemRad!B8</f>
        <v>1</v>
      </c>
      <c r="C46" s="86">
        <f>ChemRad!C8</f>
        <v>2</v>
      </c>
      <c r="D46" s="86">
        <f>ChemRad!D8</f>
        <v>2</v>
      </c>
      <c r="E46" s="86">
        <f>ChemRad!E8</f>
        <v>2</v>
      </c>
      <c r="F46" s="86">
        <f>ChemRad!F8</f>
        <v>2</v>
      </c>
      <c r="G46" s="86">
        <f>ChemRad!G8</f>
        <v>1</v>
      </c>
      <c r="H46" s="86">
        <f>ChemRad!H8</f>
        <v>1</v>
      </c>
      <c r="I46" s="86">
        <f>ChemRad!I8</f>
        <v>1</v>
      </c>
      <c r="K46" s="113">
        <f t="shared" si="13"/>
        <v>1.9</v>
      </c>
      <c r="L46" s="85">
        <f t="shared" si="14"/>
        <v>2</v>
      </c>
      <c r="M46" s="67">
        <f t="shared" si="15"/>
        <v>1</v>
      </c>
      <c r="N46" s="76">
        <f t="shared" si="16"/>
        <v>2</v>
      </c>
      <c r="O46" s="76">
        <f t="shared" si="17"/>
        <v>1</v>
      </c>
      <c r="P46" s="76">
        <f t="shared" si="18"/>
        <v>1</v>
      </c>
      <c r="Q46" s="66">
        <f t="shared" si="19"/>
        <v>0.19750000000000001</v>
      </c>
      <c r="R46" s="66">
        <f t="shared" si="20"/>
        <v>0.2</v>
      </c>
      <c r="S46" s="66">
        <f t="shared" si="21"/>
        <v>0.96</v>
      </c>
      <c r="T46" s="66">
        <f t="shared" si="22"/>
        <v>0.9375</v>
      </c>
      <c r="U46" s="66">
        <f t="shared" si="23"/>
        <v>0.92500000000000004</v>
      </c>
      <c r="V46" s="66">
        <f t="shared" si="24"/>
        <v>0.92500000000000004</v>
      </c>
      <c r="X46" s="71"/>
      <c r="Z46" s="66">
        <f t="shared" si="25"/>
        <v>6.9421250000000018E-2</v>
      </c>
    </row>
    <row r="47" spans="1:29" x14ac:dyDescent="0.3">
      <c r="A47" s="86" t="str">
        <f>ChemRad!A9</f>
        <v>Mass Casualty HazMat Incident</v>
      </c>
      <c r="B47" s="86">
        <f>ChemRad!B9</f>
        <v>2</v>
      </c>
      <c r="C47" s="86">
        <f>ChemRad!C9</f>
        <v>2</v>
      </c>
      <c r="D47" s="86">
        <f>ChemRad!D9</f>
        <v>2</v>
      </c>
      <c r="E47" s="86">
        <f>ChemRad!E9</f>
        <v>2</v>
      </c>
      <c r="F47" s="86">
        <f>ChemRad!F9</f>
        <v>2</v>
      </c>
      <c r="G47" s="86">
        <f>ChemRad!G9</f>
        <v>1</v>
      </c>
      <c r="H47" s="86">
        <f>ChemRad!H9</f>
        <v>1</v>
      </c>
      <c r="I47" s="86">
        <f>ChemRad!I9</f>
        <v>1</v>
      </c>
      <c r="K47" s="113">
        <f t="shared" si="13"/>
        <v>1.9</v>
      </c>
      <c r="L47" s="85">
        <f t="shared" si="14"/>
        <v>2</v>
      </c>
      <c r="M47" s="67">
        <f t="shared" si="15"/>
        <v>2</v>
      </c>
      <c r="N47" s="76">
        <f t="shared" si="16"/>
        <v>2</v>
      </c>
      <c r="O47" s="76">
        <f t="shared" si="17"/>
        <v>1</v>
      </c>
      <c r="P47" s="76">
        <f t="shared" si="18"/>
        <v>1</v>
      </c>
      <c r="Q47" s="66">
        <f t="shared" si="19"/>
        <v>0.42499999999999999</v>
      </c>
      <c r="R47" s="66">
        <f t="shared" si="20"/>
        <v>0.2</v>
      </c>
      <c r="S47" s="66">
        <f t="shared" si="21"/>
        <v>0.96</v>
      </c>
      <c r="T47" s="66">
        <f t="shared" si="22"/>
        <v>0.9375</v>
      </c>
      <c r="U47" s="66">
        <f t="shared" si="23"/>
        <v>0.92500000000000004</v>
      </c>
      <c r="V47" s="66">
        <f t="shared" si="24"/>
        <v>0.92500000000000004</v>
      </c>
      <c r="X47" s="71"/>
      <c r="Z47" s="66">
        <f t="shared" si="25"/>
        <v>0.14938750000000001</v>
      </c>
    </row>
    <row r="48" spans="1:29" x14ac:dyDescent="0.3">
      <c r="A48" s="86" t="str">
        <f>ChemRad!A10</f>
        <v>Nerve Agent</v>
      </c>
      <c r="B48" s="86">
        <f>ChemRad!B10</f>
        <v>0</v>
      </c>
      <c r="C48" s="86">
        <f>ChemRad!C10</f>
        <v>0</v>
      </c>
      <c r="D48" s="86">
        <f>ChemRad!D10</f>
        <v>0</v>
      </c>
      <c r="E48" s="86">
        <f>ChemRad!E10</f>
        <v>0</v>
      </c>
      <c r="F48" s="86">
        <f>ChemRad!F10</f>
        <v>0</v>
      </c>
      <c r="G48" s="86">
        <f>ChemRad!G10</f>
        <v>0</v>
      </c>
      <c r="H48" s="86">
        <f>ChemRad!H10</f>
        <v>0</v>
      </c>
      <c r="I48" s="86">
        <f>ChemRad!I10</f>
        <v>0</v>
      </c>
      <c r="K48" s="113">
        <f t="shared" si="13"/>
        <v>0</v>
      </c>
      <c r="L48" s="85">
        <f t="shared" si="14"/>
        <v>0</v>
      </c>
      <c r="M48" s="67">
        <f t="shared" si="15"/>
        <v>0</v>
      </c>
      <c r="N48" s="76">
        <f t="shared" si="16"/>
        <v>0</v>
      </c>
      <c r="O48" s="76">
        <f t="shared" si="17"/>
        <v>0</v>
      </c>
      <c r="P48" s="76">
        <f t="shared" si="18"/>
        <v>0</v>
      </c>
      <c r="Q48" s="66">
        <f t="shared" si="19"/>
        <v>0</v>
      </c>
      <c r="R48" s="66">
        <f t="shared" si="20"/>
        <v>0</v>
      </c>
      <c r="S48" s="66" t="e">
        <f t="shared" si="21"/>
        <v>#N/A</v>
      </c>
      <c r="T48" s="66" t="e">
        <f t="shared" si="22"/>
        <v>#N/A</v>
      </c>
      <c r="U48" s="66" t="e">
        <f t="shared" si="23"/>
        <v>#N/A</v>
      </c>
      <c r="V48" s="66" t="e">
        <f t="shared" si="24"/>
        <v>#N/A</v>
      </c>
      <c r="X48" s="71"/>
      <c r="Z48" s="66">
        <f>IFERROR((V48*R48*Q48*K48),0)</f>
        <v>0</v>
      </c>
    </row>
    <row r="49" spans="1:26" x14ac:dyDescent="0.3">
      <c r="A49" s="86" t="str">
        <f>ChemRad!A11</f>
        <v xml:space="preserve">Nuclear Explosion – 10 Kiloton </v>
      </c>
      <c r="B49" s="86">
        <f>ChemRad!B11</f>
        <v>0</v>
      </c>
      <c r="C49" s="86">
        <f>ChemRad!C11</f>
        <v>0</v>
      </c>
      <c r="D49" s="86">
        <f>ChemRad!D11</f>
        <v>0</v>
      </c>
      <c r="E49" s="86">
        <f>ChemRad!E11</f>
        <v>0</v>
      </c>
      <c r="F49" s="86">
        <f>ChemRad!F11</f>
        <v>0</v>
      </c>
      <c r="G49" s="86">
        <f>ChemRad!G11</f>
        <v>0</v>
      </c>
      <c r="H49" s="86">
        <f>ChemRad!H11</f>
        <v>0</v>
      </c>
      <c r="I49" s="86">
        <f>ChemRad!I11</f>
        <v>0</v>
      </c>
      <c r="K49" s="113">
        <f t="shared" si="13"/>
        <v>0</v>
      </c>
      <c r="L49" s="85">
        <f t="shared" si="14"/>
        <v>0</v>
      </c>
      <c r="M49" s="67">
        <f t="shared" si="15"/>
        <v>0</v>
      </c>
      <c r="N49" s="76">
        <f t="shared" si="16"/>
        <v>0</v>
      </c>
      <c r="O49" s="76">
        <f t="shared" si="17"/>
        <v>0</v>
      </c>
      <c r="P49" s="76">
        <f t="shared" si="18"/>
        <v>0</v>
      </c>
      <c r="Q49" s="66">
        <f t="shared" si="19"/>
        <v>0</v>
      </c>
      <c r="R49" s="66">
        <f t="shared" si="20"/>
        <v>0</v>
      </c>
      <c r="S49" s="66" t="e">
        <f t="shared" si="21"/>
        <v>#N/A</v>
      </c>
      <c r="T49" s="66" t="e">
        <f t="shared" si="22"/>
        <v>#N/A</v>
      </c>
      <c r="U49" s="66" t="e">
        <f t="shared" si="23"/>
        <v>#N/A</v>
      </c>
      <c r="V49" s="66" t="e">
        <f t="shared" si="24"/>
        <v>#N/A</v>
      </c>
      <c r="X49" s="71"/>
      <c r="Z49" s="66">
        <f>IFERROR((V49*R49*Q49*K49),0)</f>
        <v>0</v>
      </c>
    </row>
    <row r="50" spans="1:26" x14ac:dyDescent="0.3">
      <c r="A50" s="86" t="str">
        <f>ChemRad!A12</f>
        <v>Nuclear Facility Failure</v>
      </c>
      <c r="B50" s="86">
        <f>ChemRad!B12</f>
        <v>0</v>
      </c>
      <c r="C50" s="86">
        <f>ChemRad!C12</f>
        <v>0</v>
      </c>
      <c r="D50" s="86">
        <f>ChemRad!D12</f>
        <v>0</v>
      </c>
      <c r="E50" s="86">
        <f>ChemRad!E12</f>
        <v>0</v>
      </c>
      <c r="F50" s="86">
        <f>ChemRad!F12</f>
        <v>0</v>
      </c>
      <c r="G50" s="86">
        <f>ChemRad!G12</f>
        <v>0</v>
      </c>
      <c r="H50" s="86">
        <f>ChemRad!H12</f>
        <v>0</v>
      </c>
      <c r="I50" s="86">
        <f>ChemRad!I12</f>
        <v>0</v>
      </c>
      <c r="K50" s="113">
        <f t="shared" si="13"/>
        <v>0</v>
      </c>
      <c r="L50" s="85">
        <f t="shared" si="14"/>
        <v>0</v>
      </c>
      <c r="M50" s="67">
        <f t="shared" si="15"/>
        <v>0</v>
      </c>
      <c r="N50" s="76">
        <f t="shared" si="16"/>
        <v>0</v>
      </c>
      <c r="O50" s="76">
        <f t="shared" si="17"/>
        <v>0</v>
      </c>
      <c r="P50" s="76">
        <f t="shared" si="18"/>
        <v>0</v>
      </c>
      <c r="Q50" s="66">
        <f t="shared" si="19"/>
        <v>0</v>
      </c>
      <c r="R50" s="66">
        <f t="shared" si="20"/>
        <v>0</v>
      </c>
      <c r="S50" s="66" t="e">
        <f t="shared" si="21"/>
        <v>#N/A</v>
      </c>
      <c r="T50" s="66" t="e">
        <f t="shared" si="22"/>
        <v>#N/A</v>
      </c>
      <c r="U50" s="66" t="e">
        <f t="shared" si="23"/>
        <v>#N/A</v>
      </c>
      <c r="V50" s="66" t="e">
        <f t="shared" si="24"/>
        <v>#N/A</v>
      </c>
      <c r="X50" s="71"/>
      <c r="Z50" s="66">
        <f>IFERROR((V50*R50*Q50*K50),0)</f>
        <v>0</v>
      </c>
    </row>
    <row r="51" spans="1:26" x14ac:dyDescent="0.3">
      <c r="A51" s="86" t="str">
        <f>ChemRad!A13</f>
        <v>Radiological Dispersal Device</v>
      </c>
      <c r="B51" s="86">
        <f>ChemRad!B13</f>
        <v>1</v>
      </c>
      <c r="C51" s="86">
        <f>ChemRad!C13</f>
        <v>3</v>
      </c>
      <c r="D51" s="86">
        <f>ChemRad!D13</f>
        <v>3</v>
      </c>
      <c r="E51" s="86">
        <f>ChemRad!E13</f>
        <v>3</v>
      </c>
      <c r="F51" s="86">
        <f>ChemRad!F13</f>
        <v>3</v>
      </c>
      <c r="G51" s="86">
        <f>ChemRad!G13</f>
        <v>1</v>
      </c>
      <c r="H51" s="86">
        <f>ChemRad!H13</f>
        <v>1</v>
      </c>
      <c r="I51" s="86">
        <f>ChemRad!I13</f>
        <v>1</v>
      </c>
      <c r="K51" s="113">
        <f t="shared" si="13"/>
        <v>2.8000000000000003</v>
      </c>
      <c r="L51" s="85">
        <f t="shared" si="14"/>
        <v>3</v>
      </c>
      <c r="M51" s="67">
        <f t="shared" si="15"/>
        <v>1</v>
      </c>
      <c r="N51" s="76">
        <f t="shared" si="16"/>
        <v>3</v>
      </c>
      <c r="O51" s="76">
        <f t="shared" si="17"/>
        <v>1</v>
      </c>
      <c r="P51" s="76">
        <f t="shared" si="18"/>
        <v>1</v>
      </c>
      <c r="Q51" s="66">
        <f t="shared" si="19"/>
        <v>0.19750000000000001</v>
      </c>
      <c r="R51" s="66">
        <f t="shared" si="20"/>
        <v>0.33750000000000002</v>
      </c>
      <c r="S51" s="66">
        <f t="shared" si="21"/>
        <v>0.96</v>
      </c>
      <c r="T51" s="66">
        <f t="shared" si="22"/>
        <v>0.9375</v>
      </c>
      <c r="U51" s="66">
        <f t="shared" si="23"/>
        <v>0.92500000000000004</v>
      </c>
      <c r="V51" s="66">
        <f t="shared" si="24"/>
        <v>0.9375</v>
      </c>
      <c r="X51" s="71"/>
      <c r="Z51" s="66">
        <f t="shared" si="25"/>
        <v>0.17497265625000002</v>
      </c>
    </row>
    <row r="52" spans="1:26" x14ac:dyDescent="0.3">
      <c r="A52" s="86" t="str">
        <f>ChemRad!A14</f>
        <v>Radiological Incident – Fixed Facility</v>
      </c>
      <c r="B52" s="86">
        <f>ChemRad!B14</f>
        <v>1</v>
      </c>
      <c r="C52" s="86">
        <f>ChemRad!C14</f>
        <v>3</v>
      </c>
      <c r="D52" s="86">
        <f>ChemRad!D14</f>
        <v>3</v>
      </c>
      <c r="E52" s="86">
        <f>ChemRad!E14</f>
        <v>3</v>
      </c>
      <c r="F52" s="86">
        <f>ChemRad!F14</f>
        <v>3</v>
      </c>
      <c r="G52" s="86">
        <f>ChemRad!G14</f>
        <v>1</v>
      </c>
      <c r="H52" s="86">
        <f>ChemRad!H14</f>
        <v>1</v>
      </c>
      <c r="I52" s="86">
        <f>ChemRad!I14</f>
        <v>1</v>
      </c>
      <c r="K52" s="113">
        <f t="shared" si="13"/>
        <v>2.8000000000000003</v>
      </c>
      <c r="L52" s="85">
        <f t="shared" si="14"/>
        <v>3</v>
      </c>
      <c r="M52" s="67">
        <f t="shared" si="15"/>
        <v>1</v>
      </c>
      <c r="N52" s="76">
        <f t="shared" si="16"/>
        <v>3</v>
      </c>
      <c r="O52" s="76">
        <f t="shared" si="17"/>
        <v>1</v>
      </c>
      <c r="P52" s="76">
        <f t="shared" si="18"/>
        <v>1</v>
      </c>
      <c r="Q52" s="66">
        <f t="shared" si="19"/>
        <v>0.19750000000000001</v>
      </c>
      <c r="R52" s="66">
        <f t="shared" si="20"/>
        <v>0.33750000000000002</v>
      </c>
      <c r="S52" s="66">
        <f t="shared" si="21"/>
        <v>0.96</v>
      </c>
      <c r="T52" s="66">
        <f t="shared" si="22"/>
        <v>0.9375</v>
      </c>
      <c r="U52" s="66">
        <f t="shared" si="23"/>
        <v>0.92500000000000004</v>
      </c>
      <c r="V52" s="66">
        <f t="shared" si="24"/>
        <v>0.9375</v>
      </c>
      <c r="X52" s="71"/>
      <c r="Z52" s="66">
        <f t="shared" si="25"/>
        <v>0.17497265625000002</v>
      </c>
    </row>
    <row r="53" spans="1:26" x14ac:dyDescent="0.3">
      <c r="A53" s="86" t="str">
        <f>ChemRad!A15</f>
        <v>Ricin</v>
      </c>
      <c r="B53" s="86">
        <f>ChemRad!B15</f>
        <v>1</v>
      </c>
      <c r="C53" s="86">
        <f>ChemRad!C15</f>
        <v>3</v>
      </c>
      <c r="D53" s="86">
        <f>ChemRad!D15</f>
        <v>3</v>
      </c>
      <c r="E53" s="86">
        <f>ChemRad!E15</f>
        <v>3</v>
      </c>
      <c r="F53" s="86">
        <f>ChemRad!F15</f>
        <v>3</v>
      </c>
      <c r="G53" s="86">
        <f>ChemRad!G15</f>
        <v>2</v>
      </c>
      <c r="H53" s="86">
        <f>ChemRad!H15</f>
        <v>1</v>
      </c>
      <c r="I53" s="86">
        <f>ChemRad!I15</f>
        <v>1</v>
      </c>
      <c r="K53" s="113">
        <f t="shared" si="13"/>
        <v>2.9000000000000004</v>
      </c>
      <c r="L53" s="85">
        <f t="shared" si="14"/>
        <v>3</v>
      </c>
      <c r="M53" s="67">
        <f t="shared" si="15"/>
        <v>1</v>
      </c>
      <c r="N53" s="76">
        <f t="shared" si="16"/>
        <v>3</v>
      </c>
      <c r="O53" s="76">
        <f t="shared" si="17"/>
        <v>1</v>
      </c>
      <c r="P53" s="76">
        <f t="shared" si="18"/>
        <v>1</v>
      </c>
      <c r="Q53" s="66">
        <f t="shared" si="19"/>
        <v>0.19750000000000001</v>
      </c>
      <c r="R53" s="66">
        <f t="shared" si="20"/>
        <v>0.33750000000000002</v>
      </c>
      <c r="S53" s="66">
        <f t="shared" si="21"/>
        <v>0.96</v>
      </c>
      <c r="T53" s="66">
        <f t="shared" si="22"/>
        <v>0.9375</v>
      </c>
      <c r="U53" s="66">
        <f t="shared" si="23"/>
        <v>0.92500000000000004</v>
      </c>
      <c r="V53" s="66">
        <f t="shared" si="24"/>
        <v>0.9375</v>
      </c>
      <c r="X53" s="71"/>
      <c r="Z53" s="66">
        <f t="shared" si="25"/>
        <v>0.18122167968750003</v>
      </c>
    </row>
    <row r="54" spans="1:26" x14ac:dyDescent="0.3">
      <c r="A54" s="86" t="str">
        <f>ChemRad!A16</f>
        <v>Train Accident – Chlorine Release</v>
      </c>
      <c r="B54" s="86">
        <f>ChemRad!B16</f>
        <v>1</v>
      </c>
      <c r="C54" s="86">
        <f>ChemRad!C16</f>
        <v>3</v>
      </c>
      <c r="D54" s="86">
        <f>ChemRad!D16</f>
        <v>3</v>
      </c>
      <c r="E54" s="86">
        <f>ChemRad!E16</f>
        <v>3</v>
      </c>
      <c r="F54" s="86">
        <f>ChemRad!F16</f>
        <v>3</v>
      </c>
      <c r="G54" s="86">
        <f>ChemRad!G16</f>
        <v>1</v>
      </c>
      <c r="H54" s="86">
        <f>ChemRad!H16</f>
        <v>1</v>
      </c>
      <c r="I54" s="86">
        <f>ChemRad!I16</f>
        <v>1</v>
      </c>
      <c r="K54" s="113">
        <f t="shared" si="13"/>
        <v>2.8000000000000003</v>
      </c>
      <c r="L54" s="85">
        <f t="shared" si="14"/>
        <v>3</v>
      </c>
      <c r="M54" s="67">
        <f t="shared" si="15"/>
        <v>1</v>
      </c>
      <c r="N54" s="76">
        <f t="shared" si="16"/>
        <v>3</v>
      </c>
      <c r="O54" s="76">
        <f t="shared" si="17"/>
        <v>1</v>
      </c>
      <c r="P54" s="76">
        <f t="shared" si="18"/>
        <v>1</v>
      </c>
      <c r="Q54" s="66">
        <f t="shared" si="19"/>
        <v>0.19750000000000001</v>
      </c>
      <c r="R54" s="66">
        <f t="shared" si="20"/>
        <v>0.33750000000000002</v>
      </c>
      <c r="S54" s="66">
        <f t="shared" si="21"/>
        <v>0.96</v>
      </c>
      <c r="T54" s="66">
        <f t="shared" si="22"/>
        <v>0.9375</v>
      </c>
      <c r="U54" s="66">
        <f t="shared" si="23"/>
        <v>0.92500000000000004</v>
      </c>
      <c r="V54" s="66">
        <f t="shared" si="24"/>
        <v>0.9375</v>
      </c>
      <c r="X54" s="71"/>
      <c r="Z54" s="66">
        <f t="shared" si="25"/>
        <v>0.17497265625000002</v>
      </c>
    </row>
    <row r="55" spans="1:26" x14ac:dyDescent="0.3">
      <c r="A55" s="86" t="str">
        <f>Technological!A6</f>
        <v>Communications Failure</v>
      </c>
      <c r="B55" s="86">
        <f>Technological!B6</f>
        <v>2</v>
      </c>
      <c r="C55" s="86">
        <f>Technological!C6</f>
        <v>3</v>
      </c>
      <c r="D55" s="86">
        <f>Technological!D6</f>
        <v>3</v>
      </c>
      <c r="E55" s="86">
        <f>Technological!E6</f>
        <v>4</v>
      </c>
      <c r="F55" s="86">
        <f>Technological!F6</f>
        <v>4</v>
      </c>
      <c r="G55" s="86">
        <f>Technological!G6</f>
        <v>3</v>
      </c>
      <c r="H55" s="86">
        <f>Technological!H6</f>
        <v>1</v>
      </c>
      <c r="I55" s="86">
        <f>Technological!I6</f>
        <v>2</v>
      </c>
      <c r="K55" s="113">
        <f t="shared" si="13"/>
        <v>3.8</v>
      </c>
      <c r="L55" s="85">
        <f t="shared" si="14"/>
        <v>4</v>
      </c>
      <c r="M55" s="67">
        <f t="shared" si="15"/>
        <v>2</v>
      </c>
      <c r="N55" s="76">
        <f t="shared" si="16"/>
        <v>3</v>
      </c>
      <c r="O55" s="76">
        <f t="shared" si="17"/>
        <v>1</v>
      </c>
      <c r="P55" s="76">
        <f t="shared" si="18"/>
        <v>2</v>
      </c>
      <c r="Q55" s="66">
        <f t="shared" si="19"/>
        <v>0.42499999999999999</v>
      </c>
      <c r="R55" s="66">
        <f t="shared" si="20"/>
        <v>0.33750000000000002</v>
      </c>
      <c r="S55" s="66">
        <f t="shared" si="21"/>
        <v>0.94499999999999995</v>
      </c>
      <c r="T55" s="66">
        <f t="shared" si="22"/>
        <v>0.91249999999999998</v>
      </c>
      <c r="U55" s="66">
        <f t="shared" si="23"/>
        <v>0.85</v>
      </c>
      <c r="V55" s="66">
        <f t="shared" si="24"/>
        <v>0.94499999999999995</v>
      </c>
      <c r="X55" s="71"/>
      <c r="Z55" s="66">
        <f t="shared" si="25"/>
        <v>0.51508406249999994</v>
      </c>
    </row>
    <row r="56" spans="1:26" x14ac:dyDescent="0.3">
      <c r="A56" s="86" t="str">
        <f>Technological!A7</f>
        <v>Cyber Attack</v>
      </c>
      <c r="B56" s="86">
        <f>Technological!B7</f>
        <v>3</v>
      </c>
      <c r="C56" s="86">
        <f>Technological!C7</f>
        <v>0</v>
      </c>
      <c r="D56" s="86">
        <f>Technological!D7</f>
        <v>3</v>
      </c>
      <c r="E56" s="86">
        <f>Technological!E7</f>
        <v>3</v>
      </c>
      <c r="F56" s="86">
        <f>Technological!F7</f>
        <v>3</v>
      </c>
      <c r="G56" s="86">
        <f>Technological!G7</f>
        <v>2</v>
      </c>
      <c r="H56" s="86">
        <f>Technological!H7</f>
        <v>1</v>
      </c>
      <c r="I56" s="86">
        <f>Technological!I7</f>
        <v>2</v>
      </c>
      <c r="K56" s="113">
        <f t="shared" si="13"/>
        <v>2.9000000000000004</v>
      </c>
      <c r="L56" s="85">
        <f t="shared" si="14"/>
        <v>3</v>
      </c>
      <c r="M56" s="67">
        <f t="shared" si="15"/>
        <v>3</v>
      </c>
      <c r="N56" s="76">
        <f t="shared" si="16"/>
        <v>0</v>
      </c>
      <c r="O56" s="76">
        <f t="shared" si="17"/>
        <v>1</v>
      </c>
      <c r="P56" s="76">
        <f t="shared" si="18"/>
        <v>2</v>
      </c>
      <c r="Q56" s="66">
        <f t="shared" si="19"/>
        <v>0.66249999999999998</v>
      </c>
      <c r="R56" s="66">
        <f t="shared" si="20"/>
        <v>0</v>
      </c>
      <c r="S56" s="66">
        <f t="shared" si="21"/>
        <v>0.94499999999999995</v>
      </c>
      <c r="T56" s="66">
        <f t="shared" si="22"/>
        <v>0.91249999999999998</v>
      </c>
      <c r="U56" s="66">
        <f t="shared" si="23"/>
        <v>0.85</v>
      </c>
      <c r="V56" s="66">
        <f t="shared" si="24"/>
        <v>0.91249999999999998</v>
      </c>
      <c r="X56" s="71"/>
      <c r="Z56" s="66">
        <f t="shared" si="25"/>
        <v>0</v>
      </c>
    </row>
    <row r="57" spans="1:26" x14ac:dyDescent="0.3">
      <c r="A57" s="86" t="str">
        <f>Technological!A8</f>
        <v>Electrical Failure</v>
      </c>
      <c r="B57" s="86">
        <f>Technological!B8</f>
        <v>3</v>
      </c>
      <c r="C57" s="86">
        <f>Technological!C8</f>
        <v>2</v>
      </c>
      <c r="D57" s="86">
        <f>Technological!D8</f>
        <v>2</v>
      </c>
      <c r="E57" s="86">
        <f>Technological!E8</f>
        <v>2</v>
      </c>
      <c r="F57" s="86">
        <f>Technological!F8</f>
        <v>2</v>
      </c>
      <c r="G57" s="86">
        <f>Technological!G8</f>
        <v>1</v>
      </c>
      <c r="H57" s="86">
        <f>Technological!H8</f>
        <v>1</v>
      </c>
      <c r="I57" s="86">
        <f>Technological!I8</f>
        <v>2</v>
      </c>
      <c r="K57" s="113">
        <f t="shared" si="13"/>
        <v>1.9</v>
      </c>
      <c r="L57" s="85">
        <f t="shared" si="14"/>
        <v>2</v>
      </c>
      <c r="M57" s="67">
        <f t="shared" si="15"/>
        <v>3</v>
      </c>
      <c r="N57" s="76">
        <f t="shared" si="16"/>
        <v>2</v>
      </c>
      <c r="O57" s="76">
        <f t="shared" si="17"/>
        <v>1</v>
      </c>
      <c r="P57" s="76">
        <f t="shared" si="18"/>
        <v>2</v>
      </c>
      <c r="Q57" s="66">
        <f t="shared" si="19"/>
        <v>0.66249999999999998</v>
      </c>
      <c r="R57" s="66">
        <f t="shared" si="20"/>
        <v>0.2</v>
      </c>
      <c r="S57" s="66">
        <f t="shared" si="21"/>
        <v>0.94499999999999995</v>
      </c>
      <c r="T57" s="66">
        <f t="shared" si="22"/>
        <v>0.91249999999999998</v>
      </c>
      <c r="U57" s="66">
        <f t="shared" si="23"/>
        <v>0.85</v>
      </c>
      <c r="V57" s="66">
        <f t="shared" si="24"/>
        <v>0.85</v>
      </c>
      <c r="X57" s="71"/>
      <c r="Z57" s="66">
        <f t="shared" si="25"/>
        <v>0.2139875</v>
      </c>
    </row>
    <row r="58" spans="1:26" x14ac:dyDescent="0.3">
      <c r="A58" s="86" t="str">
        <f>Technological!A9</f>
        <v>Information Systems Failure</v>
      </c>
      <c r="B58" s="86">
        <f>Technological!B9</f>
        <v>3</v>
      </c>
      <c r="C58" s="86">
        <f>Technological!C9</f>
        <v>1</v>
      </c>
      <c r="D58" s="86">
        <f>Technological!D9</f>
        <v>2</v>
      </c>
      <c r="E58" s="86">
        <f>Technological!E9</f>
        <v>2</v>
      </c>
      <c r="F58" s="86">
        <f>Technological!F9</f>
        <v>2</v>
      </c>
      <c r="G58" s="86">
        <f>Technological!G9</f>
        <v>2</v>
      </c>
      <c r="H58" s="86">
        <f>Technological!H9</f>
        <v>1</v>
      </c>
      <c r="I58" s="86">
        <f>Technological!I9</f>
        <v>2</v>
      </c>
      <c r="K58" s="113">
        <f t="shared" si="13"/>
        <v>1.9999999999999998</v>
      </c>
      <c r="L58" s="85">
        <f t="shared" si="14"/>
        <v>2</v>
      </c>
      <c r="M58" s="67">
        <f t="shared" si="15"/>
        <v>3</v>
      </c>
      <c r="N58" s="76">
        <f t="shared" si="16"/>
        <v>1</v>
      </c>
      <c r="O58" s="76">
        <f t="shared" si="17"/>
        <v>1</v>
      </c>
      <c r="P58" s="76">
        <f t="shared" si="18"/>
        <v>2</v>
      </c>
      <c r="Q58" s="66">
        <f t="shared" si="19"/>
        <v>0.66249999999999998</v>
      </c>
      <c r="R58" s="66">
        <f t="shared" si="20"/>
        <v>9.6250000000000002E-2</v>
      </c>
      <c r="S58" s="66">
        <f t="shared" si="21"/>
        <v>0.94499999999999995</v>
      </c>
      <c r="T58" s="66">
        <f t="shared" si="22"/>
        <v>0.91249999999999998</v>
      </c>
      <c r="U58" s="66">
        <f t="shared" si="23"/>
        <v>0.85</v>
      </c>
      <c r="V58" s="66">
        <f t="shared" si="24"/>
        <v>0.85</v>
      </c>
      <c r="X58" s="71"/>
      <c r="Z58" s="66">
        <f t="shared" si="25"/>
        <v>0.10840156249999998</v>
      </c>
    </row>
    <row r="59" spans="1:26" x14ac:dyDescent="0.3">
      <c r="A59" s="86" t="str">
        <f>Technological!A10</f>
        <v>Improvised Explosive Device</v>
      </c>
      <c r="B59" s="86">
        <f>Technological!B10</f>
        <v>1</v>
      </c>
      <c r="C59" s="86">
        <f>Technological!C10</f>
        <v>4</v>
      </c>
      <c r="D59" s="86">
        <f>Technological!D10</f>
        <v>4</v>
      </c>
      <c r="E59" s="86">
        <f>Technological!E10</f>
        <v>4</v>
      </c>
      <c r="F59" s="86">
        <f>Technological!F10</f>
        <v>4</v>
      </c>
      <c r="G59" s="86">
        <f>Technological!G10</f>
        <v>4</v>
      </c>
      <c r="H59" s="86">
        <f>Technological!H10</f>
        <v>1</v>
      </c>
      <c r="I59" s="86">
        <f>Technological!I10</f>
        <v>1</v>
      </c>
      <c r="K59" s="113">
        <f t="shared" si="13"/>
        <v>3.9999999999999996</v>
      </c>
      <c r="L59" s="85">
        <f t="shared" si="14"/>
        <v>4</v>
      </c>
      <c r="M59" s="67">
        <f t="shared" si="15"/>
        <v>1</v>
      </c>
      <c r="N59" s="76">
        <f t="shared" si="16"/>
        <v>4</v>
      </c>
      <c r="O59" s="76">
        <f t="shared" si="17"/>
        <v>1</v>
      </c>
      <c r="P59" s="76">
        <f t="shared" si="18"/>
        <v>1</v>
      </c>
      <c r="Q59" s="66">
        <f t="shared" si="19"/>
        <v>0.19750000000000001</v>
      </c>
      <c r="R59" s="66">
        <f t="shared" si="20"/>
        <v>1</v>
      </c>
      <c r="S59" s="66">
        <f t="shared" si="21"/>
        <v>0.96</v>
      </c>
      <c r="T59" s="66">
        <f t="shared" si="22"/>
        <v>0.9375</v>
      </c>
      <c r="U59" s="66">
        <f t="shared" si="23"/>
        <v>0.92500000000000004</v>
      </c>
      <c r="V59" s="66">
        <f t="shared" si="24"/>
        <v>0.96</v>
      </c>
      <c r="X59" s="71"/>
      <c r="Z59" s="66">
        <f t="shared" si="25"/>
        <v>0.75839999999999985</v>
      </c>
    </row>
    <row r="60" spans="1:26" x14ac:dyDescent="0.3">
      <c r="A60" s="86" t="str">
        <f>Technological!A11</f>
        <v>Off-shore Oil Spill</v>
      </c>
      <c r="B60" s="86">
        <f>Technological!B11</f>
        <v>0</v>
      </c>
      <c r="C60" s="86">
        <f>Technological!C11</f>
        <v>0</v>
      </c>
      <c r="D60" s="86">
        <f>Technological!D11</f>
        <v>0</v>
      </c>
      <c r="E60" s="86">
        <f>Technological!E11</f>
        <v>0</v>
      </c>
      <c r="F60" s="86">
        <f>Technological!F11</f>
        <v>0</v>
      </c>
      <c r="G60" s="86">
        <f>Technological!G11</f>
        <v>0</v>
      </c>
      <c r="H60" s="86">
        <f>Technological!H11</f>
        <v>0</v>
      </c>
      <c r="I60" s="86">
        <f>Technological!I11</f>
        <v>0</v>
      </c>
      <c r="K60" s="113">
        <f t="shared" si="13"/>
        <v>0</v>
      </c>
      <c r="L60" s="85">
        <f t="shared" si="14"/>
        <v>0</v>
      </c>
      <c r="M60" s="67">
        <f t="shared" si="15"/>
        <v>0</v>
      </c>
      <c r="N60" s="76">
        <f t="shared" si="16"/>
        <v>0</v>
      </c>
      <c r="O60" s="76">
        <f t="shared" si="17"/>
        <v>0</v>
      </c>
      <c r="P60" s="76">
        <f t="shared" si="18"/>
        <v>0</v>
      </c>
      <c r="Q60" s="66">
        <f t="shared" si="19"/>
        <v>0</v>
      </c>
      <c r="R60" s="66">
        <f t="shared" si="20"/>
        <v>0</v>
      </c>
      <c r="S60" s="66" t="e">
        <f t="shared" si="21"/>
        <v>#N/A</v>
      </c>
      <c r="T60" s="66" t="e">
        <f t="shared" si="22"/>
        <v>#N/A</v>
      </c>
      <c r="U60" s="66" t="e">
        <f t="shared" si="23"/>
        <v>#N/A</v>
      </c>
      <c r="V60" s="66" t="e">
        <f t="shared" si="24"/>
        <v>#N/A</v>
      </c>
      <c r="X60" s="71"/>
      <c r="Z60" s="66">
        <f>IFERROR((V60*R60*Q60*K60),0)</f>
        <v>0</v>
      </c>
    </row>
    <row r="61" spans="1:26" x14ac:dyDescent="0.3">
      <c r="A61" s="86" t="str">
        <f>Technological!A12</f>
        <v>Sewer Failure</v>
      </c>
      <c r="B61" s="86">
        <f>Technological!B12</f>
        <v>1</v>
      </c>
      <c r="C61" s="86">
        <f>Technological!C12</f>
        <v>2</v>
      </c>
      <c r="D61" s="86">
        <f>Technological!D12</f>
        <v>2</v>
      </c>
      <c r="E61" s="86">
        <f>Technological!E12</f>
        <v>3</v>
      </c>
      <c r="F61" s="86">
        <f>Technological!F12</f>
        <v>2</v>
      </c>
      <c r="G61" s="86">
        <f>Technological!G12</f>
        <v>2</v>
      </c>
      <c r="H61" s="86">
        <f>Technological!H12</f>
        <v>2</v>
      </c>
      <c r="I61" s="86">
        <f>Technological!I12</f>
        <v>3</v>
      </c>
      <c r="K61" s="113">
        <f t="shared" si="13"/>
        <v>2.5</v>
      </c>
      <c r="L61" s="85">
        <f t="shared" si="14"/>
        <v>3</v>
      </c>
      <c r="M61" s="67">
        <f t="shared" si="15"/>
        <v>1</v>
      </c>
      <c r="N61" s="76">
        <f t="shared" si="16"/>
        <v>2</v>
      </c>
      <c r="O61" s="76">
        <f t="shared" si="17"/>
        <v>2</v>
      </c>
      <c r="P61" s="76">
        <f t="shared" si="18"/>
        <v>3</v>
      </c>
      <c r="Q61" s="66">
        <f t="shared" si="19"/>
        <v>0.19750000000000001</v>
      </c>
      <c r="R61" s="66">
        <f t="shared" si="20"/>
        <v>0.2</v>
      </c>
      <c r="S61" s="66">
        <f t="shared" si="21"/>
        <v>0.86250000000000004</v>
      </c>
      <c r="T61" s="66">
        <f t="shared" si="22"/>
        <v>0.755</v>
      </c>
      <c r="U61" s="66">
        <f t="shared" si="23"/>
        <v>0.63749999999999996</v>
      </c>
      <c r="V61" s="66">
        <f t="shared" si="24"/>
        <v>0.755</v>
      </c>
      <c r="X61" s="71"/>
      <c r="Z61" s="66">
        <f t="shared" si="25"/>
        <v>7.4556250000000018E-2</v>
      </c>
    </row>
    <row r="62" spans="1:26" x14ac:dyDescent="0.3">
      <c r="A62" s="86" t="str">
        <f>Technological!A13</f>
        <v>Supply Shortage</v>
      </c>
      <c r="B62" s="86">
        <f>Technological!B13</f>
        <v>1</v>
      </c>
      <c r="C62" s="86">
        <f>Technological!C13</f>
        <v>4</v>
      </c>
      <c r="D62" s="86">
        <f>Technological!D13</f>
        <v>4</v>
      </c>
      <c r="E62" s="86">
        <f>Technological!E13</f>
        <v>4</v>
      </c>
      <c r="F62" s="86">
        <f>Technological!F13</f>
        <v>4</v>
      </c>
      <c r="G62" s="86">
        <f>Technological!G13</f>
        <v>4</v>
      </c>
      <c r="H62" s="86">
        <f>Technological!H13</f>
        <v>1</v>
      </c>
      <c r="I62" s="86">
        <f>Technological!I13</f>
        <v>2</v>
      </c>
      <c r="K62" s="113">
        <f t="shared" si="13"/>
        <v>3.9999999999999996</v>
      </c>
      <c r="L62" s="85">
        <f t="shared" si="14"/>
        <v>4</v>
      </c>
      <c r="M62" s="67">
        <f t="shared" si="15"/>
        <v>1</v>
      </c>
      <c r="N62" s="76">
        <f t="shared" si="16"/>
        <v>4</v>
      </c>
      <c r="O62" s="76">
        <f t="shared" si="17"/>
        <v>1</v>
      </c>
      <c r="P62" s="76">
        <f t="shared" si="18"/>
        <v>2</v>
      </c>
      <c r="Q62" s="66">
        <f t="shared" si="19"/>
        <v>0.19750000000000001</v>
      </c>
      <c r="R62" s="66">
        <f t="shared" si="20"/>
        <v>1</v>
      </c>
      <c r="S62" s="66">
        <f t="shared" si="21"/>
        <v>0.94499999999999995</v>
      </c>
      <c r="T62" s="66">
        <f t="shared" si="22"/>
        <v>0.91249999999999998</v>
      </c>
      <c r="U62" s="66">
        <f t="shared" si="23"/>
        <v>0.85</v>
      </c>
      <c r="V62" s="66">
        <f t="shared" si="24"/>
        <v>0.94499999999999995</v>
      </c>
      <c r="X62" s="71"/>
      <c r="Z62" s="66">
        <f t="shared" si="25"/>
        <v>0.74654999999999994</v>
      </c>
    </row>
    <row r="63" spans="1:26" x14ac:dyDescent="0.3">
      <c r="A63" s="86" t="str">
        <f>Technological!A14</f>
        <v>Transportation Infrastructure Failure</v>
      </c>
      <c r="B63" s="86">
        <f>Technological!B14</f>
        <v>2</v>
      </c>
      <c r="C63" s="86">
        <f>Technological!C14</f>
        <v>4</v>
      </c>
      <c r="D63" s="86">
        <f>Technological!D14</f>
        <v>4</v>
      </c>
      <c r="E63" s="86">
        <f>Technological!E14</f>
        <v>3</v>
      </c>
      <c r="F63" s="86">
        <f>Technological!F14</f>
        <v>4</v>
      </c>
      <c r="G63" s="86">
        <f>Technological!G14</f>
        <v>3</v>
      </c>
      <c r="H63" s="86">
        <f>Technological!H14</f>
        <v>1</v>
      </c>
      <c r="I63" s="86">
        <f>Technological!I14</f>
        <v>2</v>
      </c>
      <c r="K63" s="113">
        <f t="shared" si="13"/>
        <v>3.3999999999999995</v>
      </c>
      <c r="L63" s="85">
        <f t="shared" si="14"/>
        <v>3</v>
      </c>
      <c r="M63" s="67">
        <f t="shared" si="15"/>
        <v>2</v>
      </c>
      <c r="N63" s="76">
        <f t="shared" si="16"/>
        <v>4</v>
      </c>
      <c r="O63" s="76">
        <f t="shared" si="17"/>
        <v>1</v>
      </c>
      <c r="P63" s="76">
        <f t="shared" si="18"/>
        <v>2</v>
      </c>
      <c r="Q63" s="66">
        <f t="shared" si="19"/>
        <v>0.42499999999999999</v>
      </c>
      <c r="R63" s="66">
        <f t="shared" si="20"/>
        <v>1</v>
      </c>
      <c r="S63" s="66">
        <f t="shared" si="21"/>
        <v>0.94499999999999995</v>
      </c>
      <c r="T63" s="66">
        <f t="shared" si="22"/>
        <v>0.91249999999999998</v>
      </c>
      <c r="U63" s="66">
        <f t="shared" si="23"/>
        <v>0.85</v>
      </c>
      <c r="V63" s="66">
        <f t="shared" si="24"/>
        <v>0.91249999999999998</v>
      </c>
      <c r="X63" s="71"/>
      <c r="Z63" s="66">
        <f t="shared" si="25"/>
        <v>1.3185624999999999</v>
      </c>
    </row>
    <row r="64" spans="1:26" x14ac:dyDescent="0.3">
      <c r="A64" s="86" t="str">
        <f>Technological!A15</f>
        <v>Water Supply Contamination</v>
      </c>
      <c r="B64" s="86">
        <f>Technological!B15</f>
        <v>1</v>
      </c>
      <c r="C64" s="86">
        <f>Technological!C15</f>
        <v>3</v>
      </c>
      <c r="D64" s="86">
        <f>Technological!D15</f>
        <v>3</v>
      </c>
      <c r="E64" s="86">
        <f>Technological!E15</f>
        <v>3</v>
      </c>
      <c r="F64" s="86">
        <f>Technological!F15</f>
        <v>3</v>
      </c>
      <c r="G64" s="86">
        <f>Technological!G15</f>
        <v>3</v>
      </c>
      <c r="H64" s="86">
        <f>Technological!H15</f>
        <v>1</v>
      </c>
      <c r="I64" s="86">
        <f>Technological!I15</f>
        <v>1</v>
      </c>
      <c r="K64" s="113">
        <f t="shared" si="13"/>
        <v>3</v>
      </c>
      <c r="L64" s="85">
        <f t="shared" si="14"/>
        <v>3</v>
      </c>
      <c r="M64" s="67">
        <f t="shared" si="15"/>
        <v>1</v>
      </c>
      <c r="N64" s="76">
        <f t="shared" si="16"/>
        <v>3</v>
      </c>
      <c r="O64" s="76">
        <f t="shared" si="17"/>
        <v>1</v>
      </c>
      <c r="P64" s="76">
        <f t="shared" si="18"/>
        <v>1</v>
      </c>
      <c r="Q64" s="66">
        <f t="shared" si="19"/>
        <v>0.19750000000000001</v>
      </c>
      <c r="R64" s="66">
        <f t="shared" si="20"/>
        <v>0.33750000000000002</v>
      </c>
      <c r="S64" s="66">
        <f t="shared" si="21"/>
        <v>0.96</v>
      </c>
      <c r="T64" s="66">
        <f t="shared" si="22"/>
        <v>0.9375</v>
      </c>
      <c r="U64" s="66">
        <f t="shared" si="23"/>
        <v>0.92500000000000004</v>
      </c>
      <c r="V64" s="66">
        <f t="shared" si="24"/>
        <v>0.9375</v>
      </c>
      <c r="X64" s="71"/>
      <c r="Z64" s="66">
        <f t="shared" si="25"/>
        <v>0.187470703125</v>
      </c>
    </row>
    <row r="65" spans="1:26" x14ac:dyDescent="0.3">
      <c r="A65" s="86" t="str">
        <f>Technological!A16</f>
        <v>Water Supply Disruption</v>
      </c>
      <c r="B65" s="86">
        <f>Technological!B16</f>
        <v>1</v>
      </c>
      <c r="C65" s="86">
        <f>Technological!C16</f>
        <v>3</v>
      </c>
      <c r="D65" s="86">
        <f>Technological!D16</f>
        <v>3</v>
      </c>
      <c r="E65" s="86">
        <f>Technological!E16</f>
        <v>3</v>
      </c>
      <c r="F65" s="86">
        <f>Technological!F16</f>
        <v>4</v>
      </c>
      <c r="G65" s="86">
        <f>Technological!G16</f>
        <v>2</v>
      </c>
      <c r="H65" s="86">
        <f>Technological!H16</f>
        <v>1</v>
      </c>
      <c r="I65" s="86">
        <f>Technological!I16</f>
        <v>2</v>
      </c>
      <c r="K65" s="113">
        <f t="shared" si="13"/>
        <v>3.2</v>
      </c>
      <c r="L65" s="85">
        <f t="shared" si="14"/>
        <v>3</v>
      </c>
      <c r="M65" s="67">
        <f t="shared" si="15"/>
        <v>1</v>
      </c>
      <c r="N65" s="76">
        <f t="shared" si="16"/>
        <v>3</v>
      </c>
      <c r="O65" s="76">
        <f t="shared" si="17"/>
        <v>1</v>
      </c>
      <c r="P65" s="76">
        <f t="shared" si="18"/>
        <v>2</v>
      </c>
      <c r="Q65" s="66">
        <f t="shared" si="19"/>
        <v>0.19750000000000001</v>
      </c>
      <c r="R65" s="66">
        <f t="shared" si="20"/>
        <v>0.33750000000000002</v>
      </c>
      <c r="S65" s="66">
        <f t="shared" si="21"/>
        <v>0.94499999999999995</v>
      </c>
      <c r="T65" s="66">
        <f t="shared" si="22"/>
        <v>0.91249999999999998</v>
      </c>
      <c r="U65" s="66">
        <f t="shared" si="23"/>
        <v>0.85</v>
      </c>
      <c r="V65" s="66">
        <f t="shared" si="24"/>
        <v>0.91249999999999998</v>
      </c>
      <c r="X65" s="71"/>
      <c r="Z65" s="66">
        <f t="shared" si="25"/>
        <v>0.19463625000000004</v>
      </c>
    </row>
    <row r="66" spans="1:26" x14ac:dyDescent="0.3">
      <c r="A66" s="157"/>
      <c r="X66" s="71"/>
    </row>
    <row r="67" spans="1:26" x14ac:dyDescent="0.3">
      <c r="A67" s="84" t="s">
        <v>132</v>
      </c>
      <c r="B67" s="83" t="s">
        <v>158</v>
      </c>
      <c r="C67" s="83"/>
      <c r="D67" s="83">
        <v>0.1</v>
      </c>
      <c r="E67" s="83">
        <v>0.5</v>
      </c>
      <c r="F67" s="83">
        <v>0.3</v>
      </c>
      <c r="G67" s="83">
        <v>0.1</v>
      </c>
      <c r="H67" s="83"/>
      <c r="K67" s="73"/>
      <c r="L67" s="73"/>
      <c r="M67" s="73"/>
      <c r="N67" s="73"/>
      <c r="O67" s="73"/>
      <c r="P67" s="73"/>
      <c r="Q67" s="73"/>
      <c r="R67" s="73"/>
      <c r="S67" s="73"/>
      <c r="T67" s="73"/>
      <c r="U67" s="73"/>
      <c r="V67" s="73"/>
      <c r="X67" s="71"/>
    </row>
    <row r="68" spans="1:26" ht="16.2" thickBot="1" x14ac:dyDescent="0.35">
      <c r="B68" s="114"/>
      <c r="C68" s="114"/>
      <c r="D68" s="114"/>
      <c r="E68" s="114"/>
      <c r="F68" s="114"/>
      <c r="G68" s="114"/>
      <c r="X68" s="71"/>
    </row>
    <row r="69" spans="1:26" ht="16.2" thickTop="1" x14ac:dyDescent="0.3">
      <c r="A69" s="170" t="s">
        <v>108</v>
      </c>
      <c r="B69" s="210" t="s">
        <v>159</v>
      </c>
      <c r="C69" s="211"/>
      <c r="D69" s="211"/>
      <c r="E69" s="211"/>
      <c r="F69" s="211"/>
      <c r="G69" s="212"/>
      <c r="H69" s="123"/>
      <c r="N69" s="81"/>
      <c r="X69" s="71"/>
    </row>
    <row r="70" spans="1:26" x14ac:dyDescent="0.3">
      <c r="A70" s="171" t="s">
        <v>137</v>
      </c>
      <c r="B70" s="139" t="s">
        <v>107</v>
      </c>
      <c r="C70" s="140"/>
      <c r="D70" s="114"/>
      <c r="E70" s="141" t="s">
        <v>106</v>
      </c>
      <c r="F70" s="142"/>
      <c r="G70" s="143"/>
      <c r="X70" s="71"/>
    </row>
    <row r="71" spans="1:26" x14ac:dyDescent="0.3">
      <c r="A71" s="171" t="s">
        <v>138</v>
      </c>
      <c r="B71" s="144">
        <v>1</v>
      </c>
      <c r="C71" s="114">
        <v>0.19750000000000001</v>
      </c>
      <c r="D71" s="114"/>
      <c r="E71" s="87">
        <v>1</v>
      </c>
      <c r="F71" s="114">
        <v>9.6250000000000002E-2</v>
      </c>
      <c r="G71" s="143"/>
      <c r="X71" s="71"/>
    </row>
    <row r="72" spans="1:26" x14ac:dyDescent="0.3">
      <c r="B72" s="144">
        <v>2</v>
      </c>
      <c r="C72" s="114">
        <v>0.42499999999999999</v>
      </c>
      <c r="D72" s="114"/>
      <c r="E72" s="87">
        <v>2</v>
      </c>
      <c r="F72" s="114">
        <v>0.2</v>
      </c>
      <c r="G72" s="143"/>
      <c r="M72" s="67"/>
      <c r="N72" s="67"/>
      <c r="O72" s="79"/>
      <c r="P72" s="79"/>
      <c r="Q72" s="77"/>
      <c r="R72" s="67"/>
      <c r="S72" s="67"/>
      <c r="T72" s="67"/>
      <c r="U72" s="67"/>
      <c r="X72" s="71"/>
    </row>
    <row r="73" spans="1:26" x14ac:dyDescent="0.3">
      <c r="B73" s="144">
        <v>3</v>
      </c>
      <c r="C73" s="114">
        <v>0.66249999999999998</v>
      </c>
      <c r="D73" s="114"/>
      <c r="E73" s="87">
        <v>3</v>
      </c>
      <c r="F73" s="114">
        <v>0.33750000000000002</v>
      </c>
      <c r="G73" s="143"/>
      <c r="M73" s="67"/>
      <c r="N73" s="67"/>
      <c r="O73" s="79"/>
      <c r="P73" s="79"/>
      <c r="Q73" s="77"/>
      <c r="R73" s="67"/>
      <c r="S73" s="67"/>
      <c r="T73" s="67"/>
      <c r="U73" s="67"/>
      <c r="V73" s="67"/>
      <c r="X73" s="71"/>
    </row>
    <row r="74" spans="1:26" x14ac:dyDescent="0.3">
      <c r="B74" s="144">
        <v>4</v>
      </c>
      <c r="C74" s="114">
        <v>1</v>
      </c>
      <c r="D74" s="114"/>
      <c r="E74" s="87">
        <v>4</v>
      </c>
      <c r="F74" s="114">
        <v>1</v>
      </c>
      <c r="G74" s="143"/>
      <c r="M74" s="67"/>
      <c r="N74" s="67"/>
      <c r="O74" s="79"/>
      <c r="P74" s="79"/>
      <c r="Q74" s="77"/>
      <c r="R74" s="67"/>
      <c r="S74" s="67"/>
      <c r="T74" s="67"/>
      <c r="U74" s="67"/>
      <c r="V74" s="67"/>
      <c r="X74" s="71"/>
    </row>
    <row r="75" spans="1:26" x14ac:dyDescent="0.3">
      <c r="B75" s="145"/>
      <c r="C75" s="114" t="s">
        <v>105</v>
      </c>
      <c r="D75" s="114"/>
      <c r="E75" s="87"/>
      <c r="F75" s="87" t="s">
        <v>105</v>
      </c>
      <c r="G75" s="143"/>
      <c r="M75" s="67"/>
      <c r="N75" s="67"/>
      <c r="O75" s="79"/>
      <c r="P75" s="79"/>
      <c r="Q75" s="77"/>
      <c r="R75" s="67"/>
      <c r="S75" s="67"/>
      <c r="T75" s="67"/>
      <c r="U75" s="67"/>
      <c r="V75" s="67"/>
      <c r="X75" s="71"/>
    </row>
    <row r="76" spans="1:26" ht="16.2" thickBot="1" x14ac:dyDescent="0.35">
      <c r="A76" s="87"/>
      <c r="B76" s="145"/>
      <c r="C76" s="120"/>
      <c r="D76" s="120"/>
      <c r="E76" s="121"/>
      <c r="F76" s="121"/>
      <c r="G76" s="146"/>
      <c r="M76" s="67"/>
      <c r="N76" s="67"/>
      <c r="O76" s="79"/>
      <c r="P76" s="79"/>
      <c r="Q76" s="77"/>
      <c r="R76" s="67"/>
      <c r="S76" s="67"/>
      <c r="T76" s="67"/>
      <c r="U76" s="67"/>
      <c r="V76" s="67"/>
      <c r="X76" s="71"/>
    </row>
    <row r="77" spans="1:26" x14ac:dyDescent="0.3">
      <c r="A77" s="87"/>
      <c r="B77" s="207" t="s">
        <v>155</v>
      </c>
      <c r="C77" s="208"/>
      <c r="D77" s="208"/>
      <c r="E77" s="208"/>
      <c r="F77" s="208"/>
      <c r="G77" s="209"/>
      <c r="H77" s="122"/>
      <c r="M77" s="67"/>
      <c r="N77" s="67"/>
      <c r="O77" s="79"/>
      <c r="P77" s="79"/>
      <c r="Q77" s="77"/>
      <c r="R77" s="67"/>
      <c r="S77" s="67"/>
      <c r="T77" s="67"/>
      <c r="U77" s="67"/>
      <c r="V77" s="67"/>
      <c r="X77" s="71"/>
    </row>
    <row r="78" spans="1:26" x14ac:dyDescent="0.3">
      <c r="A78" s="87"/>
      <c r="B78" s="147" t="s">
        <v>134</v>
      </c>
      <c r="C78" s="114"/>
      <c r="D78" s="114"/>
      <c r="E78" s="114"/>
      <c r="F78" s="114"/>
      <c r="G78" s="143"/>
      <c r="M78" s="67"/>
      <c r="N78" s="67"/>
      <c r="O78" s="79"/>
      <c r="P78" s="79"/>
      <c r="Q78" s="77"/>
      <c r="R78" s="67"/>
      <c r="X78" s="71"/>
    </row>
    <row r="79" spans="1:26" x14ac:dyDescent="0.3">
      <c r="A79" s="87"/>
      <c r="B79" s="148"/>
      <c r="C79" s="87">
        <v>1</v>
      </c>
      <c r="D79" s="87">
        <v>2</v>
      </c>
      <c r="E79" s="87">
        <v>3</v>
      </c>
      <c r="F79" s="87">
        <v>4</v>
      </c>
      <c r="G79" s="149" t="s">
        <v>104</v>
      </c>
      <c r="H79" s="80"/>
      <c r="K79" s="67"/>
      <c r="M79" s="67"/>
      <c r="N79" s="67"/>
      <c r="O79" s="79"/>
      <c r="P79" s="79"/>
      <c r="Q79" s="77"/>
      <c r="R79" s="67"/>
      <c r="S79" s="67"/>
      <c r="T79" s="67"/>
      <c r="U79" s="67"/>
      <c r="X79" s="71"/>
    </row>
    <row r="80" spans="1:26" x14ac:dyDescent="0.3">
      <c r="A80" s="87"/>
      <c r="B80" s="148">
        <v>1</v>
      </c>
      <c r="C80" s="115">
        <v>0.96</v>
      </c>
      <c r="D80" s="115">
        <v>0.9325</v>
      </c>
      <c r="E80" s="116">
        <v>0.86250000000000004</v>
      </c>
      <c r="F80" s="116">
        <v>0.82499999999999996</v>
      </c>
      <c r="G80" s="143"/>
      <c r="K80" s="67"/>
      <c r="M80" s="67"/>
      <c r="N80" s="67"/>
      <c r="O80" s="79"/>
      <c r="P80" s="79"/>
      <c r="Q80" s="77"/>
      <c r="R80" s="67"/>
      <c r="S80" s="67"/>
      <c r="T80" s="67"/>
      <c r="U80" s="67"/>
      <c r="V80" s="67"/>
      <c r="X80" s="71"/>
    </row>
    <row r="81" spans="1:24" x14ac:dyDescent="0.3">
      <c r="A81" s="87"/>
      <c r="B81" s="148">
        <v>2</v>
      </c>
      <c r="C81" s="115">
        <v>0.94499999999999995</v>
      </c>
      <c r="D81" s="115">
        <v>0.91249999999999998</v>
      </c>
      <c r="E81" s="116">
        <v>0.85</v>
      </c>
      <c r="F81" s="116">
        <v>0.8</v>
      </c>
      <c r="G81" s="143"/>
      <c r="K81" s="67"/>
      <c r="M81" s="67"/>
      <c r="N81" s="67"/>
      <c r="O81" s="79"/>
      <c r="P81" s="79"/>
      <c r="Q81" s="77"/>
      <c r="R81" s="67"/>
      <c r="S81" s="67"/>
      <c r="T81" s="67"/>
      <c r="U81" s="67"/>
      <c r="V81" s="67"/>
      <c r="X81" s="71"/>
    </row>
    <row r="82" spans="1:24" x14ac:dyDescent="0.3">
      <c r="A82" s="87"/>
      <c r="B82" s="148">
        <v>3</v>
      </c>
      <c r="C82" s="115">
        <v>0.9325</v>
      </c>
      <c r="D82" s="115">
        <v>0.86250000000000004</v>
      </c>
      <c r="E82" s="116">
        <v>0.77500000000000002</v>
      </c>
      <c r="F82" s="115">
        <v>0.73</v>
      </c>
      <c r="G82" s="143"/>
      <c r="H82" s="114"/>
      <c r="K82" s="67"/>
      <c r="M82" s="67"/>
      <c r="N82" s="67"/>
      <c r="O82" s="79"/>
      <c r="P82" s="79"/>
      <c r="Q82" s="77"/>
      <c r="R82" s="67"/>
      <c r="S82" s="67"/>
      <c r="T82" s="67"/>
      <c r="U82" s="67"/>
      <c r="V82" s="67"/>
      <c r="X82" s="71"/>
    </row>
    <row r="83" spans="1:24" x14ac:dyDescent="0.3">
      <c r="A83" s="87"/>
      <c r="B83" s="148">
        <v>4</v>
      </c>
      <c r="C83" s="115">
        <v>0.92</v>
      </c>
      <c r="D83" s="115">
        <v>0.83750000000000002</v>
      </c>
      <c r="E83" s="116">
        <v>0.76249999999999996</v>
      </c>
      <c r="F83" s="115">
        <v>0.71750000000000003</v>
      </c>
      <c r="G83" s="143"/>
      <c r="M83" s="67"/>
      <c r="N83" s="67"/>
      <c r="O83" s="79"/>
      <c r="P83" s="79"/>
      <c r="Q83" s="77"/>
      <c r="R83" s="67"/>
      <c r="S83" s="67"/>
      <c r="T83" s="67"/>
      <c r="U83" s="67"/>
      <c r="V83" s="67"/>
      <c r="X83" s="71"/>
    </row>
    <row r="84" spans="1:24" x14ac:dyDescent="0.3">
      <c r="A84" s="87"/>
      <c r="B84" s="150" t="s">
        <v>103</v>
      </c>
      <c r="C84" s="114"/>
      <c r="D84" s="114"/>
      <c r="E84" s="117"/>
      <c r="F84" s="114"/>
      <c r="G84" s="143"/>
      <c r="M84" s="67"/>
      <c r="N84" s="67"/>
      <c r="O84" s="79"/>
      <c r="P84" s="67"/>
      <c r="R84" s="67"/>
      <c r="S84" s="67"/>
      <c r="T84" s="67"/>
      <c r="U84" s="67"/>
      <c r="V84" s="67"/>
      <c r="X84" s="71"/>
    </row>
    <row r="85" spans="1:24" x14ac:dyDescent="0.3">
      <c r="A85" s="87"/>
      <c r="B85" s="148"/>
      <c r="C85" s="114"/>
      <c r="D85" s="114"/>
      <c r="E85" s="117"/>
      <c r="F85" s="114"/>
      <c r="G85" s="143"/>
      <c r="M85" s="67"/>
      <c r="N85" s="67"/>
      <c r="O85" s="79"/>
      <c r="P85" s="67"/>
      <c r="R85" s="67"/>
      <c r="X85" s="71"/>
    </row>
    <row r="86" spans="1:24" x14ac:dyDescent="0.3">
      <c r="A86" s="87"/>
      <c r="B86" s="148"/>
      <c r="C86" s="114"/>
      <c r="D86" s="114"/>
      <c r="E86" s="114"/>
      <c r="F86" s="114"/>
      <c r="G86" s="143"/>
      <c r="M86" s="67"/>
      <c r="N86" s="67"/>
      <c r="O86" s="79"/>
      <c r="P86" s="67"/>
      <c r="R86" s="67"/>
      <c r="X86" s="71"/>
    </row>
    <row r="87" spans="1:24" x14ac:dyDescent="0.3">
      <c r="A87" s="87"/>
      <c r="B87" s="147" t="s">
        <v>135</v>
      </c>
      <c r="C87" s="118"/>
      <c r="D87" s="119"/>
      <c r="E87" s="87"/>
      <c r="F87" s="87"/>
      <c r="G87" s="151"/>
      <c r="H87" s="66"/>
      <c r="R87" s="67"/>
      <c r="X87" s="71"/>
    </row>
    <row r="88" spans="1:24" x14ac:dyDescent="0.3">
      <c r="A88" s="87"/>
      <c r="B88" s="148"/>
      <c r="C88" s="87">
        <v>1</v>
      </c>
      <c r="D88" s="87">
        <v>2</v>
      </c>
      <c r="E88" s="87">
        <v>3</v>
      </c>
      <c r="F88" s="87">
        <v>4</v>
      </c>
      <c r="G88" s="152" t="s">
        <v>104</v>
      </c>
      <c r="H88" s="78"/>
      <c r="K88" s="67"/>
      <c r="M88" s="67"/>
      <c r="N88" s="67"/>
      <c r="O88" s="79"/>
      <c r="P88" s="79"/>
      <c r="R88" s="67"/>
      <c r="S88" s="67"/>
      <c r="T88" s="67"/>
      <c r="U88" s="67"/>
      <c r="V88" s="67"/>
      <c r="X88" s="71"/>
    </row>
    <row r="89" spans="1:24" x14ac:dyDescent="0.3">
      <c r="A89" s="87"/>
      <c r="B89" s="148">
        <v>1</v>
      </c>
      <c r="C89" s="116">
        <v>0.9375</v>
      </c>
      <c r="D89" s="116">
        <v>0.875</v>
      </c>
      <c r="E89" s="116">
        <v>0.73</v>
      </c>
      <c r="F89" s="116">
        <v>0.65</v>
      </c>
      <c r="G89" s="143"/>
      <c r="K89" s="67"/>
      <c r="M89" s="67"/>
      <c r="N89" s="67"/>
      <c r="O89" s="79"/>
      <c r="P89" s="79"/>
      <c r="R89" s="67"/>
      <c r="S89" s="67"/>
      <c r="T89" s="67"/>
      <c r="U89" s="67"/>
      <c r="V89" s="67"/>
      <c r="X89" s="71"/>
    </row>
    <row r="90" spans="1:24" x14ac:dyDescent="0.3">
      <c r="A90" s="87"/>
      <c r="B90" s="148">
        <v>2</v>
      </c>
      <c r="C90" s="116">
        <v>0.91249999999999998</v>
      </c>
      <c r="D90" s="116">
        <v>0.83750000000000002</v>
      </c>
      <c r="E90" s="116">
        <v>0.71750000000000003</v>
      </c>
      <c r="F90" s="116">
        <v>0.61749999999999994</v>
      </c>
      <c r="G90" s="143"/>
      <c r="K90" s="67"/>
      <c r="M90" s="67"/>
      <c r="N90" s="67"/>
      <c r="O90" s="79"/>
      <c r="P90" s="79"/>
      <c r="R90" s="67"/>
      <c r="S90" s="67"/>
      <c r="T90" s="67"/>
      <c r="U90" s="67"/>
      <c r="V90" s="67"/>
      <c r="X90" s="71"/>
    </row>
    <row r="91" spans="1:24" x14ac:dyDescent="0.3">
      <c r="A91" s="87"/>
      <c r="B91" s="148">
        <v>3</v>
      </c>
      <c r="C91" s="116">
        <v>0.83750000000000002</v>
      </c>
      <c r="D91" s="116">
        <v>0.755</v>
      </c>
      <c r="E91" s="116">
        <v>0.63749999999999996</v>
      </c>
      <c r="F91" s="116">
        <v>0.53</v>
      </c>
      <c r="G91" s="143"/>
      <c r="K91" s="67"/>
      <c r="O91" s="77"/>
      <c r="R91" s="67"/>
      <c r="S91" s="67"/>
      <c r="T91" s="67"/>
      <c r="U91" s="67"/>
      <c r="V91" s="67"/>
      <c r="X91" s="71"/>
    </row>
    <row r="92" spans="1:24" x14ac:dyDescent="0.3">
      <c r="A92" s="87"/>
      <c r="B92" s="148">
        <v>4</v>
      </c>
      <c r="C92" s="116">
        <v>0.8</v>
      </c>
      <c r="D92" s="116">
        <v>0.73</v>
      </c>
      <c r="E92" s="116">
        <v>0.625</v>
      </c>
      <c r="F92" s="116">
        <v>0.51750000000000007</v>
      </c>
      <c r="G92" s="143"/>
      <c r="N92" s="74"/>
      <c r="O92" s="77"/>
      <c r="P92" s="74"/>
      <c r="R92" s="67"/>
      <c r="S92" s="67"/>
      <c r="T92" s="67"/>
      <c r="U92" s="67"/>
      <c r="V92" s="67"/>
      <c r="X92" s="71"/>
    </row>
    <row r="93" spans="1:24" x14ac:dyDescent="0.3">
      <c r="A93" s="87"/>
      <c r="B93" s="150" t="s">
        <v>103</v>
      </c>
      <c r="C93" s="114"/>
      <c r="D93" s="114"/>
      <c r="E93" s="114"/>
      <c r="F93" s="114"/>
      <c r="G93" s="143"/>
      <c r="N93" s="74"/>
      <c r="O93" s="74"/>
      <c r="P93" s="77"/>
      <c r="X93" s="71"/>
    </row>
    <row r="94" spans="1:24" x14ac:dyDescent="0.3">
      <c r="A94" s="87"/>
      <c r="B94" s="150"/>
      <c r="C94" s="114"/>
      <c r="D94" s="114"/>
      <c r="E94" s="114"/>
      <c r="F94" s="114"/>
      <c r="G94" s="143"/>
      <c r="N94" s="74"/>
      <c r="O94" s="74"/>
      <c r="P94" s="74"/>
      <c r="X94" s="71"/>
    </row>
    <row r="95" spans="1:24" x14ac:dyDescent="0.3">
      <c r="A95" s="87"/>
      <c r="B95" s="147" t="s">
        <v>136</v>
      </c>
      <c r="C95" s="114"/>
      <c r="D95" s="114"/>
      <c r="E95" s="117"/>
      <c r="F95" s="114"/>
      <c r="G95" s="143"/>
      <c r="N95" s="74"/>
      <c r="O95" s="74"/>
      <c r="P95" s="74"/>
      <c r="X95" s="71"/>
    </row>
    <row r="96" spans="1:24" x14ac:dyDescent="0.3">
      <c r="A96" s="87"/>
      <c r="B96" s="148"/>
      <c r="C96" s="87">
        <v>1</v>
      </c>
      <c r="D96" s="87">
        <v>2</v>
      </c>
      <c r="E96" s="87">
        <v>3</v>
      </c>
      <c r="F96" s="87">
        <v>4</v>
      </c>
      <c r="G96" s="149" t="s">
        <v>104</v>
      </c>
      <c r="H96" s="80"/>
      <c r="K96" s="67"/>
      <c r="L96" s="67"/>
      <c r="M96" s="67"/>
      <c r="N96" s="67"/>
      <c r="X96" s="71"/>
    </row>
    <row r="97" spans="1:24" x14ac:dyDescent="0.3">
      <c r="A97" s="87"/>
      <c r="B97" s="148">
        <v>1</v>
      </c>
      <c r="C97" s="114">
        <v>0.92500000000000004</v>
      </c>
      <c r="D97" s="114">
        <v>0.72499999999999998</v>
      </c>
      <c r="E97" s="117">
        <v>0.57000000000000006</v>
      </c>
      <c r="F97" s="114">
        <v>0.53249999999999997</v>
      </c>
      <c r="G97" s="143"/>
      <c r="K97" s="67"/>
      <c r="L97" s="67"/>
      <c r="M97" s="67"/>
      <c r="N97" s="67"/>
      <c r="X97" s="71"/>
    </row>
    <row r="98" spans="1:24" x14ac:dyDescent="0.3">
      <c r="A98" s="87"/>
      <c r="B98" s="148">
        <v>2</v>
      </c>
      <c r="C98" s="114">
        <v>0.85</v>
      </c>
      <c r="D98" s="114">
        <v>0.71249999999999991</v>
      </c>
      <c r="E98" s="117">
        <v>0.5575</v>
      </c>
      <c r="F98" s="114">
        <v>0.52</v>
      </c>
      <c r="G98" s="143"/>
      <c r="K98" s="67"/>
      <c r="L98" s="67"/>
      <c r="M98" s="67"/>
      <c r="N98" s="67"/>
      <c r="X98" s="71"/>
    </row>
    <row r="99" spans="1:24" x14ac:dyDescent="0.3">
      <c r="A99" s="87"/>
      <c r="B99" s="148">
        <v>3</v>
      </c>
      <c r="C99" s="114">
        <v>0.8125</v>
      </c>
      <c r="D99" s="114">
        <v>0.63749999999999996</v>
      </c>
      <c r="E99" s="117">
        <v>0.44999999999999996</v>
      </c>
      <c r="F99" s="114">
        <v>0.38749999999999996</v>
      </c>
      <c r="G99" s="143"/>
      <c r="K99" s="67"/>
      <c r="L99" s="67"/>
      <c r="M99" s="67"/>
      <c r="N99" s="67"/>
      <c r="X99" s="71"/>
    </row>
    <row r="100" spans="1:24" x14ac:dyDescent="0.3">
      <c r="A100" s="87"/>
      <c r="B100" s="148">
        <v>4</v>
      </c>
      <c r="C100" s="114">
        <v>0.755</v>
      </c>
      <c r="D100" s="114">
        <v>0.625</v>
      </c>
      <c r="E100" s="117">
        <v>0.4375</v>
      </c>
      <c r="F100" s="114">
        <v>0.375</v>
      </c>
      <c r="G100" s="143"/>
      <c r="X100" s="71"/>
    </row>
    <row r="101" spans="1:24" ht="16.2" thickBot="1" x14ac:dyDescent="0.35">
      <c r="B101" s="153" t="s">
        <v>103</v>
      </c>
      <c r="C101" s="154"/>
      <c r="D101" s="154"/>
      <c r="E101" s="155"/>
      <c r="F101" s="154"/>
      <c r="G101" s="156"/>
      <c r="H101" s="66"/>
      <c r="X101" s="71"/>
    </row>
    <row r="102" spans="1:24" ht="16.2" thickTop="1" x14ac:dyDescent="0.3">
      <c r="X102" s="71"/>
    </row>
    <row r="103" spans="1:24" x14ac:dyDescent="0.3">
      <c r="X103" s="71"/>
    </row>
    <row r="104" spans="1:24" x14ac:dyDescent="0.3">
      <c r="X104" s="71"/>
    </row>
    <row r="105" spans="1:24" x14ac:dyDescent="0.3">
      <c r="X105" s="71"/>
    </row>
    <row r="106" spans="1:24" x14ac:dyDescent="0.3">
      <c r="X106" s="71"/>
    </row>
    <row r="107" spans="1:24" x14ac:dyDescent="0.3">
      <c r="X107" s="71"/>
    </row>
    <row r="108" spans="1:24" x14ac:dyDescent="0.3">
      <c r="X108" s="71"/>
    </row>
    <row r="109" spans="1:24" x14ac:dyDescent="0.3">
      <c r="X109" s="71"/>
    </row>
    <row r="110" spans="1:24" x14ac:dyDescent="0.3">
      <c r="X110" s="71"/>
    </row>
    <row r="111" spans="1:24" x14ac:dyDescent="0.3">
      <c r="X111" s="71"/>
    </row>
    <row r="112" spans="1:24" x14ac:dyDescent="0.3">
      <c r="X112" s="71"/>
    </row>
    <row r="113" spans="24:24" x14ac:dyDescent="0.3">
      <c r="X113" s="71"/>
    </row>
    <row r="114" spans="24:24" x14ac:dyDescent="0.3">
      <c r="X114" s="71"/>
    </row>
    <row r="115" spans="24:24" x14ac:dyDescent="0.3">
      <c r="X115" s="71"/>
    </row>
    <row r="116" spans="24:24" x14ac:dyDescent="0.3">
      <c r="X116" s="71"/>
    </row>
    <row r="117" spans="24:24" x14ac:dyDescent="0.3">
      <c r="X117" s="71"/>
    </row>
    <row r="118" spans="24:24" x14ac:dyDescent="0.3">
      <c r="X118" s="71"/>
    </row>
    <row r="119" spans="24:24" x14ac:dyDescent="0.3">
      <c r="X119" s="71"/>
    </row>
    <row r="120" spans="24:24" x14ac:dyDescent="0.3">
      <c r="X120" s="71"/>
    </row>
    <row r="121" spans="24:24" x14ac:dyDescent="0.3">
      <c r="X121" s="71"/>
    </row>
    <row r="122" spans="24:24" x14ac:dyDescent="0.3">
      <c r="X122" s="71"/>
    </row>
    <row r="123" spans="24:24" x14ac:dyDescent="0.3">
      <c r="X123" s="71"/>
    </row>
    <row r="124" spans="24:24" x14ac:dyDescent="0.3">
      <c r="X124" s="71"/>
    </row>
    <row r="125" spans="24:24" x14ac:dyDescent="0.3">
      <c r="X125" s="71"/>
    </row>
    <row r="126" spans="24:24" x14ac:dyDescent="0.3">
      <c r="X126" s="71"/>
    </row>
    <row r="127" spans="24:24" x14ac:dyDescent="0.3">
      <c r="X127" s="71"/>
    </row>
    <row r="128" spans="24:24" x14ac:dyDescent="0.3">
      <c r="X128" s="71"/>
    </row>
    <row r="129" spans="24:24" x14ac:dyDescent="0.3">
      <c r="X129" s="71"/>
    </row>
    <row r="130" spans="24:24" x14ac:dyDescent="0.3">
      <c r="X130" s="71"/>
    </row>
    <row r="131" spans="24:24" x14ac:dyDescent="0.3">
      <c r="X131" s="71"/>
    </row>
    <row r="132" spans="24:24" x14ac:dyDescent="0.3">
      <c r="X132" s="71"/>
    </row>
    <row r="133" spans="24:24" x14ac:dyDescent="0.3">
      <c r="X133" s="71"/>
    </row>
    <row r="134" spans="24:24" x14ac:dyDescent="0.3">
      <c r="X134" s="71"/>
    </row>
    <row r="135" spans="24:24" x14ac:dyDescent="0.3">
      <c r="X135" s="71"/>
    </row>
    <row r="136" spans="24:24" x14ac:dyDescent="0.3">
      <c r="X136" s="71"/>
    </row>
    <row r="137" spans="24:24" x14ac:dyDescent="0.3">
      <c r="X137" s="71"/>
    </row>
    <row r="138" spans="24:24" x14ac:dyDescent="0.3">
      <c r="X138" s="71"/>
    </row>
    <row r="139" spans="24:24" x14ac:dyDescent="0.3">
      <c r="X139" s="71"/>
    </row>
    <row r="140" spans="24:24" x14ac:dyDescent="0.3">
      <c r="X140" s="71"/>
    </row>
    <row r="141" spans="24:24" x14ac:dyDescent="0.3">
      <c r="X141" s="71"/>
    </row>
    <row r="142" spans="24:24" x14ac:dyDescent="0.3">
      <c r="X142" s="71"/>
    </row>
    <row r="143" spans="24:24" x14ac:dyDescent="0.3">
      <c r="X143" s="71"/>
    </row>
    <row r="144" spans="24:24" x14ac:dyDescent="0.3">
      <c r="X144" s="71"/>
    </row>
    <row r="145" spans="24:24" x14ac:dyDescent="0.3">
      <c r="X145" s="71"/>
    </row>
    <row r="146" spans="24:24" x14ac:dyDescent="0.3">
      <c r="X146" s="71"/>
    </row>
    <row r="147" spans="24:24" x14ac:dyDescent="0.3">
      <c r="X147" s="71"/>
    </row>
    <row r="148" spans="24:24" x14ac:dyDescent="0.3">
      <c r="X148" s="71"/>
    </row>
    <row r="149" spans="24:24" x14ac:dyDescent="0.3">
      <c r="X149" s="71"/>
    </row>
    <row r="150" spans="24:24" x14ac:dyDescent="0.3">
      <c r="X150" s="71"/>
    </row>
    <row r="151" spans="24:24" x14ac:dyDescent="0.3">
      <c r="X151" s="71"/>
    </row>
    <row r="152" spans="24:24" x14ac:dyDescent="0.3">
      <c r="X152" s="71"/>
    </row>
    <row r="153" spans="24:24" x14ac:dyDescent="0.3">
      <c r="X153" s="71"/>
    </row>
    <row r="154" spans="24:24" x14ac:dyDescent="0.3">
      <c r="X154" s="71"/>
    </row>
    <row r="155" spans="24:24" x14ac:dyDescent="0.3">
      <c r="X155" s="71"/>
    </row>
    <row r="156" spans="24:24" x14ac:dyDescent="0.3">
      <c r="X156" s="71"/>
    </row>
    <row r="157" spans="24:24" x14ac:dyDescent="0.3">
      <c r="X157" s="71"/>
    </row>
    <row r="158" spans="24:24" x14ac:dyDescent="0.3">
      <c r="X158" s="71"/>
    </row>
    <row r="159" spans="24:24" x14ac:dyDescent="0.3">
      <c r="X159" s="71"/>
    </row>
    <row r="160" spans="24:24" x14ac:dyDescent="0.3">
      <c r="X160" s="71"/>
    </row>
    <row r="161" spans="24:24" x14ac:dyDescent="0.3">
      <c r="X161" s="71"/>
    </row>
    <row r="162" spans="24:24" x14ac:dyDescent="0.3">
      <c r="X162" s="71"/>
    </row>
    <row r="163" spans="24:24" x14ac:dyDescent="0.3">
      <c r="X163" s="71"/>
    </row>
    <row r="164" spans="24:24" x14ac:dyDescent="0.3">
      <c r="X164" s="71"/>
    </row>
    <row r="165" spans="24:24" x14ac:dyDescent="0.3">
      <c r="X165" s="71"/>
    </row>
    <row r="166" spans="24:24" x14ac:dyDescent="0.3">
      <c r="X166" s="71"/>
    </row>
    <row r="167" spans="24:24" x14ac:dyDescent="0.3">
      <c r="X167" s="71"/>
    </row>
    <row r="168" spans="24:24" x14ac:dyDescent="0.3">
      <c r="X168" s="71"/>
    </row>
    <row r="169" spans="24:24" x14ac:dyDescent="0.3">
      <c r="X169" s="71"/>
    </row>
    <row r="170" spans="24:24" x14ac:dyDescent="0.3">
      <c r="X170" s="71"/>
    </row>
    <row r="171" spans="24:24" x14ac:dyDescent="0.3">
      <c r="X171" s="71"/>
    </row>
    <row r="172" spans="24:24" x14ac:dyDescent="0.3">
      <c r="X172" s="71"/>
    </row>
    <row r="173" spans="24:24" x14ac:dyDescent="0.3">
      <c r="X173" s="71"/>
    </row>
    <row r="174" spans="24:24" x14ac:dyDescent="0.3">
      <c r="X174" s="71"/>
    </row>
    <row r="175" spans="24:24" x14ac:dyDescent="0.3">
      <c r="X175" s="71"/>
    </row>
    <row r="176" spans="24:24" x14ac:dyDescent="0.3">
      <c r="X176" s="71"/>
    </row>
    <row r="177" spans="24:24" x14ac:dyDescent="0.3">
      <c r="X177" s="71"/>
    </row>
    <row r="178" spans="24:24" x14ac:dyDescent="0.3">
      <c r="X178" s="71"/>
    </row>
    <row r="179" spans="24:24" x14ac:dyDescent="0.3">
      <c r="X179" s="71"/>
    </row>
    <row r="180" spans="24:24" x14ac:dyDescent="0.3">
      <c r="X180" s="71"/>
    </row>
    <row r="181" spans="24:24" x14ac:dyDescent="0.3">
      <c r="X181" s="71"/>
    </row>
    <row r="182" spans="24:24" x14ac:dyDescent="0.3">
      <c r="X182" s="71"/>
    </row>
    <row r="183" spans="24:24" x14ac:dyDescent="0.3">
      <c r="X183" s="71"/>
    </row>
    <row r="184" spans="24:24" x14ac:dyDescent="0.3">
      <c r="X184" s="71"/>
    </row>
    <row r="185" spans="24:24" x14ac:dyDescent="0.3">
      <c r="X185" s="71"/>
    </row>
    <row r="186" spans="24:24" x14ac:dyDescent="0.3">
      <c r="X186" s="71"/>
    </row>
    <row r="187" spans="24:24" x14ac:dyDescent="0.3">
      <c r="X187" s="71"/>
    </row>
    <row r="188" spans="24:24" x14ac:dyDescent="0.3">
      <c r="X188" s="71"/>
    </row>
    <row r="189" spans="24:24" x14ac:dyDescent="0.3">
      <c r="X189" s="71"/>
    </row>
    <row r="190" spans="24:24" x14ac:dyDescent="0.3">
      <c r="X190" s="71"/>
    </row>
    <row r="191" spans="24:24" x14ac:dyDescent="0.3">
      <c r="X191" s="71"/>
    </row>
    <row r="192" spans="24:24" x14ac:dyDescent="0.3">
      <c r="X192" s="71"/>
    </row>
    <row r="193" spans="24:24" x14ac:dyDescent="0.3">
      <c r="X193" s="71"/>
    </row>
    <row r="194" spans="24:24" x14ac:dyDescent="0.3">
      <c r="X194" s="71"/>
    </row>
    <row r="195" spans="24:24" x14ac:dyDescent="0.3">
      <c r="X195" s="71"/>
    </row>
    <row r="196" spans="24:24" x14ac:dyDescent="0.3">
      <c r="X196" s="71"/>
    </row>
    <row r="197" spans="24:24" x14ac:dyDescent="0.3">
      <c r="X197" s="71"/>
    </row>
    <row r="198" spans="24:24" x14ac:dyDescent="0.3">
      <c r="X198" s="71"/>
    </row>
    <row r="199" spans="24:24" x14ac:dyDescent="0.3">
      <c r="X199" s="71"/>
    </row>
    <row r="200" spans="24:24" x14ac:dyDescent="0.3">
      <c r="X200" s="71"/>
    </row>
    <row r="201" spans="24:24" x14ac:dyDescent="0.3">
      <c r="X201" s="71"/>
    </row>
    <row r="202" spans="24:24" x14ac:dyDescent="0.3">
      <c r="X202" s="71"/>
    </row>
    <row r="203" spans="24:24" x14ac:dyDescent="0.3">
      <c r="X203" s="71"/>
    </row>
    <row r="204" spans="24:24" x14ac:dyDescent="0.3">
      <c r="X204" s="71"/>
    </row>
    <row r="205" spans="24:24" x14ac:dyDescent="0.3">
      <c r="X205" s="71"/>
    </row>
    <row r="206" spans="24:24" x14ac:dyDescent="0.3">
      <c r="X206" s="71"/>
    </row>
    <row r="207" spans="24:24" x14ac:dyDescent="0.3">
      <c r="X207" s="71"/>
    </row>
    <row r="208" spans="24:24" x14ac:dyDescent="0.3">
      <c r="X208" s="71"/>
    </row>
    <row r="209" spans="24:24" x14ac:dyDescent="0.3">
      <c r="X209" s="71"/>
    </row>
    <row r="210" spans="24:24" x14ac:dyDescent="0.3">
      <c r="X210" s="71"/>
    </row>
    <row r="211" spans="24:24" x14ac:dyDescent="0.3">
      <c r="X211" s="71"/>
    </row>
    <row r="212" spans="24:24" x14ac:dyDescent="0.3">
      <c r="X212" s="71"/>
    </row>
    <row r="213" spans="24:24" x14ac:dyDescent="0.3">
      <c r="X213" s="71"/>
    </row>
    <row r="214" spans="24:24" x14ac:dyDescent="0.3">
      <c r="X214" s="71"/>
    </row>
    <row r="215" spans="24:24" x14ac:dyDescent="0.3">
      <c r="X215" s="71"/>
    </row>
    <row r="216" spans="24:24" x14ac:dyDescent="0.3">
      <c r="X216" s="71"/>
    </row>
    <row r="217" spans="24:24" x14ac:dyDescent="0.3">
      <c r="X217" s="71"/>
    </row>
    <row r="218" spans="24:24" x14ac:dyDescent="0.3">
      <c r="X218" s="71"/>
    </row>
    <row r="219" spans="24:24" x14ac:dyDescent="0.3">
      <c r="X219" s="71"/>
    </row>
    <row r="220" spans="24:24" x14ac:dyDescent="0.3">
      <c r="X220" s="71"/>
    </row>
    <row r="221" spans="24:24" x14ac:dyDescent="0.3">
      <c r="X221" s="71"/>
    </row>
    <row r="222" spans="24:24" x14ac:dyDescent="0.3">
      <c r="X222" s="71"/>
    </row>
    <row r="223" spans="24:24" x14ac:dyDescent="0.3">
      <c r="X223" s="71"/>
    </row>
    <row r="224" spans="24:24" x14ac:dyDescent="0.3">
      <c r="X224" s="71"/>
    </row>
    <row r="225" spans="24:24" x14ac:dyDescent="0.3">
      <c r="X225" s="71"/>
    </row>
    <row r="226" spans="24:24" x14ac:dyDescent="0.3">
      <c r="X226" s="71"/>
    </row>
    <row r="227" spans="24:24" x14ac:dyDescent="0.3">
      <c r="X227" s="71"/>
    </row>
    <row r="228" spans="24:24" x14ac:dyDescent="0.3">
      <c r="X228" s="71"/>
    </row>
    <row r="229" spans="24:24" x14ac:dyDescent="0.3">
      <c r="X229" s="71"/>
    </row>
    <row r="230" spans="24:24" x14ac:dyDescent="0.3">
      <c r="X230" s="71"/>
    </row>
    <row r="231" spans="24:24" x14ac:dyDescent="0.3">
      <c r="X231" s="71"/>
    </row>
    <row r="232" spans="24:24" x14ac:dyDescent="0.3">
      <c r="X232" s="71"/>
    </row>
    <row r="233" spans="24:24" x14ac:dyDescent="0.3">
      <c r="X233" s="71"/>
    </row>
    <row r="234" spans="24:24" x14ac:dyDescent="0.3">
      <c r="X234" s="71"/>
    </row>
    <row r="235" spans="24:24" x14ac:dyDescent="0.3">
      <c r="X235" s="71"/>
    </row>
    <row r="236" spans="24:24" x14ac:dyDescent="0.3">
      <c r="X236" s="71"/>
    </row>
    <row r="237" spans="24:24" x14ac:dyDescent="0.3">
      <c r="X237" s="71"/>
    </row>
    <row r="238" spans="24:24" x14ac:dyDescent="0.3">
      <c r="X238" s="71"/>
    </row>
    <row r="239" spans="24:24" x14ac:dyDescent="0.3">
      <c r="X239" s="71"/>
    </row>
    <row r="240" spans="24:24" x14ac:dyDescent="0.3">
      <c r="X240" s="71"/>
    </row>
    <row r="241" spans="24:24" x14ac:dyDescent="0.3">
      <c r="X241" s="71"/>
    </row>
    <row r="242" spans="24:24" x14ac:dyDescent="0.3">
      <c r="X242" s="71"/>
    </row>
    <row r="243" spans="24:24" x14ac:dyDescent="0.3">
      <c r="X243" s="71"/>
    </row>
    <row r="244" spans="24:24" x14ac:dyDescent="0.3">
      <c r="X244" s="71"/>
    </row>
    <row r="245" spans="24:24" x14ac:dyDescent="0.3">
      <c r="X245" s="71"/>
    </row>
    <row r="246" spans="24:24" x14ac:dyDescent="0.3">
      <c r="X246" s="71"/>
    </row>
    <row r="247" spans="24:24" x14ac:dyDescent="0.3">
      <c r="X247" s="71"/>
    </row>
    <row r="248" spans="24:24" x14ac:dyDescent="0.3">
      <c r="X248" s="71"/>
    </row>
    <row r="249" spans="24:24" x14ac:dyDescent="0.3">
      <c r="X249" s="71"/>
    </row>
    <row r="250" spans="24:24" x14ac:dyDescent="0.3">
      <c r="X250" s="71"/>
    </row>
    <row r="251" spans="24:24" x14ac:dyDescent="0.3">
      <c r="X251" s="71"/>
    </row>
    <row r="252" spans="24:24" x14ac:dyDescent="0.3">
      <c r="X252" s="71"/>
    </row>
    <row r="253" spans="24:24" x14ac:dyDescent="0.3">
      <c r="X253" s="71"/>
    </row>
    <row r="254" spans="24:24" x14ac:dyDescent="0.3">
      <c r="X254" s="71"/>
    </row>
    <row r="255" spans="24:24" x14ac:dyDescent="0.3">
      <c r="X255" s="71"/>
    </row>
    <row r="256" spans="24:24" x14ac:dyDescent="0.3">
      <c r="X256" s="71"/>
    </row>
    <row r="257" spans="24:24" x14ac:dyDescent="0.3">
      <c r="X257" s="71"/>
    </row>
    <row r="258" spans="24:24" x14ac:dyDescent="0.3">
      <c r="X258" s="71"/>
    </row>
    <row r="259" spans="24:24" x14ac:dyDescent="0.3">
      <c r="X259" s="71"/>
    </row>
    <row r="260" spans="24:24" x14ac:dyDescent="0.3">
      <c r="X260" s="71"/>
    </row>
    <row r="261" spans="24:24" x14ac:dyDescent="0.3">
      <c r="X261" s="71"/>
    </row>
    <row r="262" spans="24:24" x14ac:dyDescent="0.3">
      <c r="X262" s="71"/>
    </row>
    <row r="263" spans="24:24" x14ac:dyDescent="0.3">
      <c r="X263" s="71"/>
    </row>
    <row r="264" spans="24:24" x14ac:dyDescent="0.3">
      <c r="X264" s="71"/>
    </row>
    <row r="265" spans="24:24" x14ac:dyDescent="0.3">
      <c r="X265" s="71"/>
    </row>
    <row r="266" spans="24:24" x14ac:dyDescent="0.3">
      <c r="X266" s="71"/>
    </row>
    <row r="267" spans="24:24" x14ac:dyDescent="0.3">
      <c r="X267" s="71"/>
    </row>
    <row r="268" spans="24:24" x14ac:dyDescent="0.3">
      <c r="X268" s="71"/>
    </row>
    <row r="269" spans="24:24" x14ac:dyDescent="0.3">
      <c r="X269" s="71"/>
    </row>
    <row r="270" spans="24:24" x14ac:dyDescent="0.3">
      <c r="X270" s="71"/>
    </row>
    <row r="271" spans="24:24" x14ac:dyDescent="0.3">
      <c r="X271" s="71"/>
    </row>
    <row r="272" spans="24:24" x14ac:dyDescent="0.3">
      <c r="X272" s="71"/>
    </row>
    <row r="273" spans="24:24" x14ac:dyDescent="0.3">
      <c r="X273" s="71"/>
    </row>
    <row r="274" spans="24:24" x14ac:dyDescent="0.3">
      <c r="X274" s="71"/>
    </row>
    <row r="275" spans="24:24" x14ac:dyDescent="0.3">
      <c r="X275" s="71"/>
    </row>
    <row r="276" spans="24:24" x14ac:dyDescent="0.3">
      <c r="X276" s="71"/>
    </row>
    <row r="277" spans="24:24" x14ac:dyDescent="0.3">
      <c r="X277" s="71"/>
    </row>
    <row r="278" spans="24:24" x14ac:dyDescent="0.3">
      <c r="X278" s="71"/>
    </row>
    <row r="279" spans="24:24" x14ac:dyDescent="0.3">
      <c r="X279" s="71"/>
    </row>
    <row r="280" spans="24:24" x14ac:dyDescent="0.3">
      <c r="X280" s="71"/>
    </row>
    <row r="281" spans="24:24" x14ac:dyDescent="0.3">
      <c r="X281" s="71"/>
    </row>
    <row r="282" spans="24:24" x14ac:dyDescent="0.3">
      <c r="X282" s="71"/>
    </row>
    <row r="283" spans="24:24" x14ac:dyDescent="0.3">
      <c r="X283" s="71"/>
    </row>
    <row r="284" spans="24:24" x14ac:dyDescent="0.3">
      <c r="X284" s="71"/>
    </row>
    <row r="285" spans="24:24" x14ac:dyDescent="0.3">
      <c r="X285" s="71"/>
    </row>
    <row r="286" spans="24:24" x14ac:dyDescent="0.3">
      <c r="X286" s="71"/>
    </row>
    <row r="287" spans="24:24" x14ac:dyDescent="0.3">
      <c r="X287" s="71"/>
    </row>
    <row r="288" spans="24:24" x14ac:dyDescent="0.3">
      <c r="X288" s="71"/>
    </row>
    <row r="289" spans="24:24" x14ac:dyDescent="0.3">
      <c r="X289" s="71"/>
    </row>
    <row r="290" spans="24:24" x14ac:dyDescent="0.3">
      <c r="X290" s="71"/>
    </row>
    <row r="291" spans="24:24" x14ac:dyDescent="0.3">
      <c r="X291" s="71"/>
    </row>
    <row r="292" spans="24:24" x14ac:dyDescent="0.3">
      <c r="X292" s="71"/>
    </row>
    <row r="293" spans="24:24" x14ac:dyDescent="0.3">
      <c r="X293" s="71"/>
    </row>
    <row r="294" spans="24:24" x14ac:dyDescent="0.3">
      <c r="X294" s="71"/>
    </row>
    <row r="295" spans="24:24" x14ac:dyDescent="0.3">
      <c r="X295" s="71"/>
    </row>
    <row r="296" spans="24:24" x14ac:dyDescent="0.3">
      <c r="X296" s="71"/>
    </row>
    <row r="297" spans="24:24" x14ac:dyDescent="0.3">
      <c r="X297" s="71"/>
    </row>
    <row r="298" spans="24:24" x14ac:dyDescent="0.3">
      <c r="X298" s="71"/>
    </row>
    <row r="299" spans="24:24" x14ac:dyDescent="0.3">
      <c r="X299" s="71"/>
    </row>
    <row r="300" spans="24:24" x14ac:dyDescent="0.3">
      <c r="X300" s="71"/>
    </row>
    <row r="301" spans="24:24" x14ac:dyDescent="0.3">
      <c r="X301" s="71"/>
    </row>
    <row r="302" spans="24:24" x14ac:dyDescent="0.3">
      <c r="X302" s="71"/>
    </row>
    <row r="303" spans="24:24" x14ac:dyDescent="0.3">
      <c r="X303" s="71"/>
    </row>
    <row r="304" spans="24:24" x14ac:dyDescent="0.3">
      <c r="X304" s="71"/>
    </row>
    <row r="305" spans="24:24" x14ac:dyDescent="0.3">
      <c r="X305" s="71"/>
    </row>
    <row r="306" spans="24:24" x14ac:dyDescent="0.3">
      <c r="X306" s="71"/>
    </row>
    <row r="307" spans="24:24" x14ac:dyDescent="0.3">
      <c r="X307" s="71"/>
    </row>
    <row r="308" spans="24:24" x14ac:dyDescent="0.3">
      <c r="X308" s="71"/>
    </row>
    <row r="309" spans="24:24" x14ac:dyDescent="0.3">
      <c r="X309" s="71"/>
    </row>
    <row r="310" spans="24:24" x14ac:dyDescent="0.3">
      <c r="X310" s="71"/>
    </row>
    <row r="311" spans="24:24" x14ac:dyDescent="0.3">
      <c r="X311" s="71"/>
    </row>
    <row r="312" spans="24:24" x14ac:dyDescent="0.3">
      <c r="X312" s="71"/>
    </row>
    <row r="313" spans="24:24" x14ac:dyDescent="0.3">
      <c r="X313" s="71"/>
    </row>
    <row r="314" spans="24:24" x14ac:dyDescent="0.3">
      <c r="X314" s="71"/>
    </row>
    <row r="315" spans="24:24" x14ac:dyDescent="0.3">
      <c r="X315" s="71"/>
    </row>
    <row r="316" spans="24:24" x14ac:dyDescent="0.3">
      <c r="X316" s="71"/>
    </row>
    <row r="317" spans="24:24" x14ac:dyDescent="0.3">
      <c r="X317" s="71"/>
    </row>
    <row r="318" spans="24:24" x14ac:dyDescent="0.3">
      <c r="X318" s="71"/>
    </row>
    <row r="319" spans="24:24" x14ac:dyDescent="0.3">
      <c r="X319" s="71"/>
    </row>
    <row r="320" spans="24:24" x14ac:dyDescent="0.3">
      <c r="X320" s="71"/>
    </row>
    <row r="321" spans="24:24" x14ac:dyDescent="0.3">
      <c r="X321" s="71"/>
    </row>
    <row r="322" spans="24:24" x14ac:dyDescent="0.3">
      <c r="X322" s="71"/>
    </row>
    <row r="323" spans="24:24" x14ac:dyDescent="0.3">
      <c r="X323" s="71"/>
    </row>
    <row r="324" spans="24:24" x14ac:dyDescent="0.3">
      <c r="X324" s="71"/>
    </row>
    <row r="325" spans="24:24" x14ac:dyDescent="0.3">
      <c r="X325" s="71"/>
    </row>
    <row r="326" spans="24:24" x14ac:dyDescent="0.3">
      <c r="X326" s="71"/>
    </row>
    <row r="327" spans="24:24" x14ac:dyDescent="0.3">
      <c r="X327" s="71"/>
    </row>
    <row r="328" spans="24:24" x14ac:dyDescent="0.3">
      <c r="X328" s="71"/>
    </row>
    <row r="329" spans="24:24" x14ac:dyDescent="0.3">
      <c r="X329" s="71"/>
    </row>
    <row r="330" spans="24:24" x14ac:dyDescent="0.3">
      <c r="X330" s="71"/>
    </row>
    <row r="331" spans="24:24" x14ac:dyDescent="0.3">
      <c r="X331" s="71"/>
    </row>
    <row r="332" spans="24:24" x14ac:dyDescent="0.3">
      <c r="X332" s="71"/>
    </row>
    <row r="333" spans="24:24" x14ac:dyDescent="0.3">
      <c r="X333" s="71"/>
    </row>
    <row r="334" spans="24:24" x14ac:dyDescent="0.3">
      <c r="X334" s="71"/>
    </row>
    <row r="335" spans="24:24" x14ac:dyDescent="0.3">
      <c r="X335" s="71"/>
    </row>
    <row r="336" spans="24:24" x14ac:dyDescent="0.3">
      <c r="X336" s="71"/>
    </row>
    <row r="337" spans="24:24" x14ac:dyDescent="0.3">
      <c r="X337" s="71"/>
    </row>
    <row r="338" spans="24:24" x14ac:dyDescent="0.3">
      <c r="X338" s="71"/>
    </row>
    <row r="339" spans="24:24" x14ac:dyDescent="0.3">
      <c r="X339" s="71"/>
    </row>
    <row r="340" spans="24:24" x14ac:dyDescent="0.3">
      <c r="X340" s="71"/>
    </row>
    <row r="341" spans="24:24" x14ac:dyDescent="0.3">
      <c r="X341" s="71"/>
    </row>
    <row r="342" spans="24:24" x14ac:dyDescent="0.3">
      <c r="X342" s="71"/>
    </row>
    <row r="343" spans="24:24" x14ac:dyDescent="0.3">
      <c r="X343" s="71"/>
    </row>
    <row r="344" spans="24:24" x14ac:dyDescent="0.3">
      <c r="X344" s="71"/>
    </row>
    <row r="345" spans="24:24" x14ac:dyDescent="0.3">
      <c r="X345" s="71"/>
    </row>
    <row r="346" spans="24:24" x14ac:dyDescent="0.3">
      <c r="X346" s="71"/>
    </row>
    <row r="347" spans="24:24" x14ac:dyDescent="0.3">
      <c r="X347" s="71"/>
    </row>
    <row r="348" spans="24:24" x14ac:dyDescent="0.3">
      <c r="X348" s="71"/>
    </row>
    <row r="349" spans="24:24" x14ac:dyDescent="0.3">
      <c r="X349" s="71"/>
    </row>
    <row r="350" spans="24:24" x14ac:dyDescent="0.3">
      <c r="X350" s="71"/>
    </row>
    <row r="351" spans="24:24" x14ac:dyDescent="0.3">
      <c r="X351" s="71"/>
    </row>
    <row r="352" spans="24:24" x14ac:dyDescent="0.3">
      <c r="X352" s="71"/>
    </row>
    <row r="353" spans="24:24" x14ac:dyDescent="0.3">
      <c r="X353" s="71"/>
    </row>
    <row r="354" spans="24:24" x14ac:dyDescent="0.3">
      <c r="X354" s="71"/>
    </row>
    <row r="355" spans="24:24" x14ac:dyDescent="0.3">
      <c r="X355" s="71"/>
    </row>
    <row r="356" spans="24:24" x14ac:dyDescent="0.3">
      <c r="X356" s="71"/>
    </row>
    <row r="357" spans="24:24" x14ac:dyDescent="0.3">
      <c r="X357" s="71"/>
    </row>
    <row r="358" spans="24:24" x14ac:dyDescent="0.3">
      <c r="X358" s="71"/>
    </row>
    <row r="359" spans="24:24" x14ac:dyDescent="0.3">
      <c r="X359" s="71"/>
    </row>
    <row r="360" spans="24:24" x14ac:dyDescent="0.3">
      <c r="X360" s="71"/>
    </row>
    <row r="361" spans="24:24" x14ac:dyDescent="0.3">
      <c r="X361" s="71"/>
    </row>
    <row r="362" spans="24:24" x14ac:dyDescent="0.3">
      <c r="X362" s="71"/>
    </row>
    <row r="363" spans="24:24" x14ac:dyDescent="0.3">
      <c r="X363" s="71"/>
    </row>
    <row r="364" spans="24:24" x14ac:dyDescent="0.3">
      <c r="X364" s="71"/>
    </row>
    <row r="365" spans="24:24" x14ac:dyDescent="0.3">
      <c r="X365" s="71"/>
    </row>
    <row r="366" spans="24:24" x14ac:dyDescent="0.3">
      <c r="X366" s="71"/>
    </row>
    <row r="367" spans="24:24" x14ac:dyDescent="0.3">
      <c r="X367" s="71"/>
    </row>
    <row r="368" spans="24:24" x14ac:dyDescent="0.3">
      <c r="X368" s="71"/>
    </row>
    <row r="369" spans="24:24" x14ac:dyDescent="0.3">
      <c r="X369" s="71"/>
    </row>
    <row r="370" spans="24:24" x14ac:dyDescent="0.3">
      <c r="X370" s="71"/>
    </row>
    <row r="371" spans="24:24" x14ac:dyDescent="0.3">
      <c r="X371" s="71"/>
    </row>
    <row r="372" spans="24:24" x14ac:dyDescent="0.3">
      <c r="X372" s="71"/>
    </row>
    <row r="373" spans="24:24" x14ac:dyDescent="0.3">
      <c r="X373" s="71"/>
    </row>
    <row r="374" spans="24:24" x14ac:dyDescent="0.3">
      <c r="X374" s="71"/>
    </row>
    <row r="375" spans="24:24" x14ac:dyDescent="0.3">
      <c r="X375" s="71"/>
    </row>
    <row r="376" spans="24:24" x14ac:dyDescent="0.3">
      <c r="X376" s="71"/>
    </row>
    <row r="377" spans="24:24" x14ac:dyDescent="0.3">
      <c r="X377" s="71"/>
    </row>
    <row r="378" spans="24:24" x14ac:dyDescent="0.3">
      <c r="X378" s="71"/>
    </row>
    <row r="379" spans="24:24" x14ac:dyDescent="0.3">
      <c r="X379" s="71"/>
    </row>
    <row r="380" spans="24:24" x14ac:dyDescent="0.3">
      <c r="X380" s="71"/>
    </row>
    <row r="381" spans="24:24" x14ac:dyDescent="0.3">
      <c r="X381" s="71"/>
    </row>
    <row r="382" spans="24:24" x14ac:dyDescent="0.3">
      <c r="X382" s="71"/>
    </row>
    <row r="383" spans="24:24" x14ac:dyDescent="0.3">
      <c r="X383" s="71"/>
    </row>
    <row r="384" spans="24:24" x14ac:dyDescent="0.3">
      <c r="X384" s="71"/>
    </row>
    <row r="385" spans="24:24" x14ac:dyDescent="0.3">
      <c r="X385" s="71"/>
    </row>
    <row r="386" spans="24:24" x14ac:dyDescent="0.3">
      <c r="X386" s="71"/>
    </row>
    <row r="387" spans="24:24" x14ac:dyDescent="0.3">
      <c r="X387" s="71"/>
    </row>
    <row r="388" spans="24:24" x14ac:dyDescent="0.3">
      <c r="X388" s="71"/>
    </row>
    <row r="389" spans="24:24" x14ac:dyDescent="0.3">
      <c r="X389" s="71"/>
    </row>
    <row r="390" spans="24:24" x14ac:dyDescent="0.3">
      <c r="X390" s="71"/>
    </row>
    <row r="391" spans="24:24" x14ac:dyDescent="0.3">
      <c r="X391" s="71"/>
    </row>
    <row r="392" spans="24:24" x14ac:dyDescent="0.3">
      <c r="X392" s="71"/>
    </row>
    <row r="393" spans="24:24" x14ac:dyDescent="0.3">
      <c r="X393" s="71"/>
    </row>
    <row r="394" spans="24:24" x14ac:dyDescent="0.3">
      <c r="X394" s="71"/>
    </row>
    <row r="395" spans="24:24" x14ac:dyDescent="0.3">
      <c r="X395" s="71"/>
    </row>
    <row r="396" spans="24:24" x14ac:dyDescent="0.3">
      <c r="X396" s="71"/>
    </row>
    <row r="397" spans="24:24" x14ac:dyDescent="0.3">
      <c r="X397" s="71"/>
    </row>
    <row r="398" spans="24:24" x14ac:dyDescent="0.3">
      <c r="X398" s="71"/>
    </row>
    <row r="399" spans="24:24" x14ac:dyDescent="0.3">
      <c r="X399" s="71"/>
    </row>
    <row r="400" spans="24:24" x14ac:dyDescent="0.3">
      <c r="X400" s="71"/>
    </row>
    <row r="401" spans="24:24" x14ac:dyDescent="0.3">
      <c r="X401" s="71"/>
    </row>
    <row r="402" spans="24:24" x14ac:dyDescent="0.3">
      <c r="X402" s="71"/>
    </row>
    <row r="403" spans="24:24" x14ac:dyDescent="0.3">
      <c r="X403" s="71"/>
    </row>
    <row r="404" spans="24:24" x14ac:dyDescent="0.3">
      <c r="X404" s="71"/>
    </row>
    <row r="405" spans="24:24" x14ac:dyDescent="0.3">
      <c r="X405" s="71"/>
    </row>
    <row r="406" spans="24:24" x14ac:dyDescent="0.3">
      <c r="X406" s="71"/>
    </row>
    <row r="407" spans="24:24" x14ac:dyDescent="0.3">
      <c r="X407" s="71"/>
    </row>
    <row r="408" spans="24:24" x14ac:dyDescent="0.3">
      <c r="X408" s="71"/>
    </row>
    <row r="409" spans="24:24" x14ac:dyDescent="0.3">
      <c r="X409" s="71"/>
    </row>
    <row r="410" spans="24:24" x14ac:dyDescent="0.3">
      <c r="X410" s="71"/>
    </row>
    <row r="411" spans="24:24" x14ac:dyDescent="0.3">
      <c r="X411" s="71"/>
    </row>
    <row r="412" spans="24:24" x14ac:dyDescent="0.3">
      <c r="X412" s="71"/>
    </row>
    <row r="413" spans="24:24" x14ac:dyDescent="0.3">
      <c r="X413" s="71"/>
    </row>
    <row r="414" spans="24:24" x14ac:dyDescent="0.3">
      <c r="X414" s="71"/>
    </row>
    <row r="415" spans="24:24" x14ac:dyDescent="0.3">
      <c r="X415" s="71"/>
    </row>
    <row r="416" spans="24:24" x14ac:dyDescent="0.3">
      <c r="X416" s="71"/>
    </row>
    <row r="417" spans="24:24" x14ac:dyDescent="0.3">
      <c r="X417" s="71"/>
    </row>
    <row r="418" spans="24:24" x14ac:dyDescent="0.3">
      <c r="X418" s="71"/>
    </row>
    <row r="419" spans="24:24" x14ac:dyDescent="0.3">
      <c r="X419" s="71"/>
    </row>
    <row r="420" spans="24:24" x14ac:dyDescent="0.3">
      <c r="X420" s="71"/>
    </row>
    <row r="421" spans="24:24" x14ac:dyDescent="0.3">
      <c r="X421" s="71"/>
    </row>
    <row r="422" spans="24:24" x14ac:dyDescent="0.3">
      <c r="X422" s="71"/>
    </row>
    <row r="423" spans="24:24" x14ac:dyDescent="0.3">
      <c r="X423" s="71"/>
    </row>
    <row r="424" spans="24:24" x14ac:dyDescent="0.3">
      <c r="X424" s="71"/>
    </row>
    <row r="425" spans="24:24" x14ac:dyDescent="0.3">
      <c r="X425" s="71"/>
    </row>
    <row r="426" spans="24:24" x14ac:dyDescent="0.3">
      <c r="X426" s="71"/>
    </row>
    <row r="427" spans="24:24" x14ac:dyDescent="0.3">
      <c r="X427" s="71"/>
    </row>
    <row r="428" spans="24:24" x14ac:dyDescent="0.3">
      <c r="X428" s="71"/>
    </row>
    <row r="429" spans="24:24" x14ac:dyDescent="0.3">
      <c r="X429" s="71"/>
    </row>
    <row r="430" spans="24:24" x14ac:dyDescent="0.3">
      <c r="X430" s="71"/>
    </row>
    <row r="431" spans="24:24" x14ac:dyDescent="0.3">
      <c r="X431" s="71"/>
    </row>
    <row r="432" spans="24:24" x14ac:dyDescent="0.3">
      <c r="X432" s="71"/>
    </row>
    <row r="433" spans="24:24" x14ac:dyDescent="0.3">
      <c r="X433" s="71"/>
    </row>
    <row r="434" spans="24:24" x14ac:dyDescent="0.3">
      <c r="X434" s="71"/>
    </row>
    <row r="435" spans="24:24" x14ac:dyDescent="0.3">
      <c r="X435" s="71"/>
    </row>
    <row r="436" spans="24:24" x14ac:dyDescent="0.3">
      <c r="X436" s="71"/>
    </row>
    <row r="437" spans="24:24" x14ac:dyDescent="0.3">
      <c r="X437" s="71"/>
    </row>
    <row r="438" spans="24:24" x14ac:dyDescent="0.3">
      <c r="X438" s="71"/>
    </row>
    <row r="439" spans="24:24" x14ac:dyDescent="0.3">
      <c r="X439" s="71"/>
    </row>
    <row r="440" spans="24:24" x14ac:dyDescent="0.3">
      <c r="X440" s="71"/>
    </row>
    <row r="441" spans="24:24" x14ac:dyDescent="0.3">
      <c r="X441" s="71"/>
    </row>
    <row r="442" spans="24:24" x14ac:dyDescent="0.3">
      <c r="X442" s="71"/>
    </row>
    <row r="443" spans="24:24" x14ac:dyDescent="0.3">
      <c r="X443" s="71"/>
    </row>
    <row r="444" spans="24:24" x14ac:dyDescent="0.3">
      <c r="X444" s="71"/>
    </row>
    <row r="445" spans="24:24" x14ac:dyDescent="0.3">
      <c r="X445" s="71"/>
    </row>
    <row r="446" spans="24:24" x14ac:dyDescent="0.3">
      <c r="X446" s="71"/>
    </row>
    <row r="447" spans="24:24" x14ac:dyDescent="0.3">
      <c r="X447" s="71"/>
    </row>
    <row r="448" spans="24:24" x14ac:dyDescent="0.3">
      <c r="X448" s="71"/>
    </row>
    <row r="449" spans="24:24" x14ac:dyDescent="0.3">
      <c r="X449" s="71"/>
    </row>
    <row r="450" spans="24:24" x14ac:dyDescent="0.3">
      <c r="X450" s="71"/>
    </row>
    <row r="451" spans="24:24" x14ac:dyDescent="0.3">
      <c r="X451" s="71"/>
    </row>
    <row r="452" spans="24:24" x14ac:dyDescent="0.3">
      <c r="X452" s="71"/>
    </row>
    <row r="453" spans="24:24" x14ac:dyDescent="0.3">
      <c r="X453" s="71"/>
    </row>
    <row r="454" spans="24:24" x14ac:dyDescent="0.3">
      <c r="X454" s="71"/>
    </row>
    <row r="455" spans="24:24" x14ac:dyDescent="0.3">
      <c r="X455" s="71"/>
    </row>
    <row r="456" spans="24:24" x14ac:dyDescent="0.3">
      <c r="X456" s="71"/>
    </row>
    <row r="457" spans="24:24" x14ac:dyDescent="0.3">
      <c r="X457" s="71"/>
    </row>
    <row r="458" spans="24:24" x14ac:dyDescent="0.3">
      <c r="X458" s="71"/>
    </row>
    <row r="459" spans="24:24" x14ac:dyDescent="0.3">
      <c r="X459" s="71"/>
    </row>
    <row r="460" spans="24:24" x14ac:dyDescent="0.3">
      <c r="X460" s="71"/>
    </row>
    <row r="461" spans="24:24" x14ac:dyDescent="0.3">
      <c r="X461" s="71"/>
    </row>
    <row r="462" spans="24:24" x14ac:dyDescent="0.3">
      <c r="X462" s="71"/>
    </row>
    <row r="463" spans="24:24" x14ac:dyDescent="0.3">
      <c r="X463" s="71"/>
    </row>
    <row r="464" spans="24:24" x14ac:dyDescent="0.3">
      <c r="X464" s="71"/>
    </row>
    <row r="465" spans="24:24" x14ac:dyDescent="0.3">
      <c r="X465" s="71"/>
    </row>
    <row r="466" spans="24:24" x14ac:dyDescent="0.3">
      <c r="X466" s="71"/>
    </row>
    <row r="467" spans="24:24" x14ac:dyDescent="0.3">
      <c r="X467" s="71"/>
    </row>
    <row r="468" spans="24:24" x14ac:dyDescent="0.3">
      <c r="X468" s="71"/>
    </row>
    <row r="469" spans="24:24" x14ac:dyDescent="0.3">
      <c r="X469" s="71"/>
    </row>
    <row r="470" spans="24:24" x14ac:dyDescent="0.3">
      <c r="X470" s="71"/>
    </row>
    <row r="471" spans="24:24" x14ac:dyDescent="0.3">
      <c r="X471" s="71"/>
    </row>
    <row r="472" spans="24:24" x14ac:dyDescent="0.3">
      <c r="X472" s="71"/>
    </row>
    <row r="473" spans="24:24" x14ac:dyDescent="0.3">
      <c r="X473" s="71"/>
    </row>
    <row r="474" spans="24:24" x14ac:dyDescent="0.3">
      <c r="X474" s="71"/>
    </row>
    <row r="475" spans="24:24" x14ac:dyDescent="0.3">
      <c r="X475" s="71"/>
    </row>
    <row r="476" spans="24:24" x14ac:dyDescent="0.3">
      <c r="X476" s="71"/>
    </row>
    <row r="477" spans="24:24" x14ac:dyDescent="0.3">
      <c r="X477" s="71"/>
    </row>
    <row r="478" spans="24:24" x14ac:dyDescent="0.3">
      <c r="X478" s="71"/>
    </row>
    <row r="479" spans="24:24" x14ac:dyDescent="0.3">
      <c r="X479" s="71"/>
    </row>
    <row r="480" spans="24:24" x14ac:dyDescent="0.3">
      <c r="X480" s="71"/>
    </row>
    <row r="481" spans="24:24" x14ac:dyDescent="0.3">
      <c r="X481" s="71"/>
    </row>
    <row r="482" spans="24:24" x14ac:dyDescent="0.3">
      <c r="X482" s="71"/>
    </row>
    <row r="483" spans="24:24" x14ac:dyDescent="0.3">
      <c r="X483" s="71"/>
    </row>
    <row r="484" spans="24:24" x14ac:dyDescent="0.3">
      <c r="X484" s="71"/>
    </row>
    <row r="485" spans="24:24" x14ac:dyDescent="0.3">
      <c r="X485" s="71"/>
    </row>
    <row r="486" spans="24:24" x14ac:dyDescent="0.3">
      <c r="X486" s="71"/>
    </row>
    <row r="487" spans="24:24" x14ac:dyDescent="0.3">
      <c r="X487" s="71"/>
    </row>
    <row r="488" spans="24:24" x14ac:dyDescent="0.3">
      <c r="X488" s="71"/>
    </row>
    <row r="489" spans="24:24" x14ac:dyDescent="0.3">
      <c r="X489" s="71"/>
    </row>
    <row r="490" spans="24:24" x14ac:dyDescent="0.3">
      <c r="X490" s="71"/>
    </row>
    <row r="491" spans="24:24" x14ac:dyDescent="0.3">
      <c r="X491" s="71"/>
    </row>
    <row r="492" spans="24:24" x14ac:dyDescent="0.3">
      <c r="X492" s="71"/>
    </row>
    <row r="493" spans="24:24" x14ac:dyDescent="0.3">
      <c r="X493" s="71"/>
    </row>
    <row r="494" spans="24:24" x14ac:dyDescent="0.3">
      <c r="X494" s="71"/>
    </row>
    <row r="495" spans="24:24" x14ac:dyDescent="0.3">
      <c r="X495" s="71"/>
    </row>
    <row r="496" spans="24:24" x14ac:dyDescent="0.3">
      <c r="X496" s="71"/>
    </row>
    <row r="497" spans="24:24" x14ac:dyDescent="0.3">
      <c r="X497" s="71"/>
    </row>
    <row r="498" spans="24:24" x14ac:dyDescent="0.3">
      <c r="X498" s="71"/>
    </row>
    <row r="499" spans="24:24" x14ac:dyDescent="0.3">
      <c r="X499" s="71"/>
    </row>
    <row r="500" spans="24:24" x14ac:dyDescent="0.3">
      <c r="X500" s="71"/>
    </row>
    <row r="501" spans="24:24" x14ac:dyDescent="0.3">
      <c r="X501" s="71"/>
    </row>
    <row r="502" spans="24:24" x14ac:dyDescent="0.3">
      <c r="X502" s="71"/>
    </row>
    <row r="503" spans="24:24" x14ac:dyDescent="0.3">
      <c r="X503" s="71"/>
    </row>
    <row r="504" spans="24:24" x14ac:dyDescent="0.3">
      <c r="X504" s="71"/>
    </row>
    <row r="505" spans="24:24" x14ac:dyDescent="0.3">
      <c r="X505" s="71"/>
    </row>
    <row r="506" spans="24:24" x14ac:dyDescent="0.3">
      <c r="X506" s="71"/>
    </row>
    <row r="507" spans="24:24" x14ac:dyDescent="0.3">
      <c r="X507" s="71"/>
    </row>
    <row r="508" spans="24:24" x14ac:dyDescent="0.3">
      <c r="X508" s="71"/>
    </row>
    <row r="509" spans="24:24" x14ac:dyDescent="0.3">
      <c r="X509" s="71"/>
    </row>
    <row r="510" spans="24:24" x14ac:dyDescent="0.3">
      <c r="X510" s="71"/>
    </row>
    <row r="511" spans="24:24" x14ac:dyDescent="0.3">
      <c r="X511" s="71"/>
    </row>
    <row r="512" spans="24:24" x14ac:dyDescent="0.3">
      <c r="X512" s="71"/>
    </row>
    <row r="513" spans="24:24" x14ac:dyDescent="0.3">
      <c r="X513" s="71"/>
    </row>
    <row r="514" spans="24:24" x14ac:dyDescent="0.3">
      <c r="X514" s="71"/>
    </row>
    <row r="515" spans="24:24" x14ac:dyDescent="0.3">
      <c r="X515" s="71"/>
    </row>
    <row r="516" spans="24:24" x14ac:dyDescent="0.3">
      <c r="X516" s="71"/>
    </row>
    <row r="517" spans="24:24" x14ac:dyDescent="0.3">
      <c r="X517" s="71"/>
    </row>
    <row r="518" spans="24:24" x14ac:dyDescent="0.3">
      <c r="X518" s="71"/>
    </row>
    <row r="519" spans="24:24" x14ac:dyDescent="0.3">
      <c r="X519" s="71"/>
    </row>
    <row r="520" spans="24:24" x14ac:dyDescent="0.3">
      <c r="X520" s="71"/>
    </row>
    <row r="521" spans="24:24" x14ac:dyDescent="0.3">
      <c r="X521" s="71"/>
    </row>
    <row r="522" spans="24:24" x14ac:dyDescent="0.3">
      <c r="X522" s="71"/>
    </row>
    <row r="523" spans="24:24" x14ac:dyDescent="0.3">
      <c r="X523" s="71"/>
    </row>
    <row r="524" spans="24:24" x14ac:dyDescent="0.3">
      <c r="X524" s="71"/>
    </row>
    <row r="525" spans="24:24" x14ac:dyDescent="0.3">
      <c r="X525" s="71"/>
    </row>
    <row r="526" spans="24:24" x14ac:dyDescent="0.3">
      <c r="X526" s="71"/>
    </row>
    <row r="527" spans="24:24" x14ac:dyDescent="0.3">
      <c r="X527" s="71"/>
    </row>
    <row r="528" spans="24:24" x14ac:dyDescent="0.3">
      <c r="X528" s="71"/>
    </row>
    <row r="529" spans="24:24" x14ac:dyDescent="0.3">
      <c r="X529" s="71"/>
    </row>
    <row r="530" spans="24:24" x14ac:dyDescent="0.3">
      <c r="X530" s="71"/>
    </row>
    <row r="531" spans="24:24" x14ac:dyDescent="0.3">
      <c r="X531" s="71"/>
    </row>
    <row r="532" spans="24:24" x14ac:dyDescent="0.3">
      <c r="X532" s="71"/>
    </row>
    <row r="533" spans="24:24" x14ac:dyDescent="0.3">
      <c r="X533" s="71"/>
    </row>
    <row r="534" spans="24:24" x14ac:dyDescent="0.3">
      <c r="X534" s="71"/>
    </row>
    <row r="535" spans="24:24" x14ac:dyDescent="0.3">
      <c r="X535" s="71"/>
    </row>
    <row r="536" spans="24:24" x14ac:dyDescent="0.3">
      <c r="X536" s="71"/>
    </row>
    <row r="537" spans="24:24" x14ac:dyDescent="0.3">
      <c r="X537" s="71"/>
    </row>
    <row r="538" spans="24:24" x14ac:dyDescent="0.3">
      <c r="X538" s="71"/>
    </row>
    <row r="539" spans="24:24" x14ac:dyDescent="0.3">
      <c r="X539" s="71"/>
    </row>
    <row r="540" spans="24:24" x14ac:dyDescent="0.3">
      <c r="X540" s="71"/>
    </row>
    <row r="541" spans="24:24" x14ac:dyDescent="0.3">
      <c r="X541" s="71"/>
    </row>
    <row r="542" spans="24:24" x14ac:dyDescent="0.3">
      <c r="X542" s="71"/>
    </row>
    <row r="543" spans="24:24" x14ac:dyDescent="0.3">
      <c r="X543" s="71"/>
    </row>
    <row r="544" spans="24:24" x14ac:dyDescent="0.3">
      <c r="X544" s="71"/>
    </row>
    <row r="545" spans="24:24" x14ac:dyDescent="0.3">
      <c r="X545" s="71"/>
    </row>
    <row r="546" spans="24:24" x14ac:dyDescent="0.3">
      <c r="X546" s="71"/>
    </row>
    <row r="547" spans="24:24" x14ac:dyDescent="0.3">
      <c r="X547" s="71"/>
    </row>
    <row r="548" spans="24:24" x14ac:dyDescent="0.3">
      <c r="X548" s="71"/>
    </row>
    <row r="549" spans="24:24" x14ac:dyDescent="0.3">
      <c r="X549" s="71"/>
    </row>
    <row r="550" spans="24:24" x14ac:dyDescent="0.3">
      <c r="X550" s="71"/>
    </row>
    <row r="551" spans="24:24" x14ac:dyDescent="0.3">
      <c r="X551" s="71"/>
    </row>
    <row r="552" spans="24:24" x14ac:dyDescent="0.3">
      <c r="X552" s="71"/>
    </row>
    <row r="553" spans="24:24" x14ac:dyDescent="0.3">
      <c r="X553" s="71"/>
    </row>
    <row r="554" spans="24:24" x14ac:dyDescent="0.3">
      <c r="X554" s="71"/>
    </row>
    <row r="555" spans="24:24" x14ac:dyDescent="0.3">
      <c r="X555" s="71"/>
    </row>
    <row r="556" spans="24:24" x14ac:dyDescent="0.3">
      <c r="X556" s="71"/>
    </row>
    <row r="557" spans="24:24" x14ac:dyDescent="0.3">
      <c r="X557" s="71"/>
    </row>
    <row r="558" spans="24:24" x14ac:dyDescent="0.3">
      <c r="X558" s="71"/>
    </row>
    <row r="559" spans="24:24" x14ac:dyDescent="0.3">
      <c r="X559" s="71"/>
    </row>
    <row r="560" spans="24:24" x14ac:dyDescent="0.3">
      <c r="X560" s="71"/>
    </row>
    <row r="561" spans="24:24" x14ac:dyDescent="0.3">
      <c r="X561" s="71"/>
    </row>
    <row r="562" spans="24:24" x14ac:dyDescent="0.3">
      <c r="X562" s="71"/>
    </row>
    <row r="563" spans="24:24" x14ac:dyDescent="0.3">
      <c r="X563" s="71"/>
    </row>
    <row r="564" spans="24:24" x14ac:dyDescent="0.3">
      <c r="X564" s="71"/>
    </row>
    <row r="565" spans="24:24" x14ac:dyDescent="0.3">
      <c r="X565" s="71"/>
    </row>
    <row r="566" spans="24:24" x14ac:dyDescent="0.3">
      <c r="X566" s="71"/>
    </row>
    <row r="567" spans="24:24" x14ac:dyDescent="0.3">
      <c r="X567" s="71"/>
    </row>
    <row r="568" spans="24:24" x14ac:dyDescent="0.3">
      <c r="X568" s="71"/>
    </row>
    <row r="569" spans="24:24" x14ac:dyDescent="0.3">
      <c r="X569" s="71"/>
    </row>
    <row r="570" spans="24:24" x14ac:dyDescent="0.3">
      <c r="X570" s="71"/>
    </row>
    <row r="571" spans="24:24" x14ac:dyDescent="0.3">
      <c r="X571" s="71"/>
    </row>
    <row r="572" spans="24:24" x14ac:dyDescent="0.3">
      <c r="X572" s="71"/>
    </row>
    <row r="573" spans="24:24" x14ac:dyDescent="0.3">
      <c r="X573" s="71"/>
    </row>
    <row r="574" spans="24:24" x14ac:dyDescent="0.3">
      <c r="X574" s="71"/>
    </row>
    <row r="575" spans="24:24" x14ac:dyDescent="0.3">
      <c r="X575" s="71"/>
    </row>
    <row r="576" spans="24:24" x14ac:dyDescent="0.3">
      <c r="X576" s="71"/>
    </row>
    <row r="577" spans="24:24" x14ac:dyDescent="0.3">
      <c r="X577" s="71"/>
    </row>
    <row r="578" spans="24:24" x14ac:dyDescent="0.3">
      <c r="X578" s="71"/>
    </row>
    <row r="579" spans="24:24" x14ac:dyDescent="0.3">
      <c r="X579" s="71"/>
    </row>
    <row r="580" spans="24:24" x14ac:dyDescent="0.3">
      <c r="X580" s="71"/>
    </row>
    <row r="581" spans="24:24" x14ac:dyDescent="0.3">
      <c r="X581" s="71"/>
    </row>
    <row r="582" spans="24:24" x14ac:dyDescent="0.3">
      <c r="X582" s="71"/>
    </row>
    <row r="583" spans="24:24" x14ac:dyDescent="0.3">
      <c r="X583" s="71"/>
    </row>
    <row r="584" spans="24:24" x14ac:dyDescent="0.3">
      <c r="X584" s="71"/>
    </row>
    <row r="585" spans="24:24" x14ac:dyDescent="0.3">
      <c r="X585" s="71"/>
    </row>
    <row r="586" spans="24:24" x14ac:dyDescent="0.3">
      <c r="X586" s="71"/>
    </row>
    <row r="587" spans="24:24" x14ac:dyDescent="0.3">
      <c r="X587" s="71"/>
    </row>
    <row r="588" spans="24:24" x14ac:dyDescent="0.3">
      <c r="X588" s="71"/>
    </row>
    <row r="589" spans="24:24" x14ac:dyDescent="0.3">
      <c r="X589" s="71"/>
    </row>
    <row r="590" spans="24:24" x14ac:dyDescent="0.3">
      <c r="X590" s="71"/>
    </row>
    <row r="591" spans="24:24" x14ac:dyDescent="0.3">
      <c r="X591" s="71"/>
    </row>
    <row r="592" spans="24:24" x14ac:dyDescent="0.3">
      <c r="X592" s="71"/>
    </row>
    <row r="593" spans="24:24" x14ac:dyDescent="0.3">
      <c r="X593" s="71"/>
    </row>
    <row r="594" spans="24:24" x14ac:dyDescent="0.3">
      <c r="X594" s="71"/>
    </row>
    <row r="595" spans="24:24" x14ac:dyDescent="0.3">
      <c r="X595" s="71"/>
    </row>
    <row r="596" spans="24:24" x14ac:dyDescent="0.3">
      <c r="X596" s="71"/>
    </row>
    <row r="597" spans="24:24" x14ac:dyDescent="0.3">
      <c r="X597" s="71"/>
    </row>
    <row r="598" spans="24:24" x14ac:dyDescent="0.3">
      <c r="X598" s="71"/>
    </row>
    <row r="599" spans="24:24" x14ac:dyDescent="0.3">
      <c r="X599" s="71"/>
    </row>
    <row r="600" spans="24:24" x14ac:dyDescent="0.3">
      <c r="X600" s="71"/>
    </row>
    <row r="601" spans="24:24" x14ac:dyDescent="0.3">
      <c r="X601" s="71"/>
    </row>
    <row r="602" spans="24:24" x14ac:dyDescent="0.3">
      <c r="X602" s="71"/>
    </row>
    <row r="603" spans="24:24" x14ac:dyDescent="0.3">
      <c r="X603" s="71"/>
    </row>
    <row r="604" spans="24:24" x14ac:dyDescent="0.3">
      <c r="X604" s="71"/>
    </row>
    <row r="605" spans="24:24" x14ac:dyDescent="0.3">
      <c r="X605" s="71"/>
    </row>
    <row r="606" spans="24:24" x14ac:dyDescent="0.3">
      <c r="X606" s="71"/>
    </row>
    <row r="607" spans="24:24" x14ac:dyDescent="0.3">
      <c r="X607" s="71"/>
    </row>
    <row r="608" spans="24:24" x14ac:dyDescent="0.3">
      <c r="X608" s="71"/>
    </row>
    <row r="609" spans="24:24" x14ac:dyDescent="0.3">
      <c r="X609" s="71"/>
    </row>
    <row r="610" spans="24:24" x14ac:dyDescent="0.3">
      <c r="X610" s="71"/>
    </row>
    <row r="611" spans="24:24" x14ac:dyDescent="0.3">
      <c r="X611" s="71"/>
    </row>
    <row r="612" spans="24:24" x14ac:dyDescent="0.3">
      <c r="X612" s="71"/>
    </row>
    <row r="613" spans="24:24" x14ac:dyDescent="0.3">
      <c r="X613" s="71"/>
    </row>
    <row r="614" spans="24:24" x14ac:dyDescent="0.3">
      <c r="X614" s="71"/>
    </row>
    <row r="615" spans="24:24" x14ac:dyDescent="0.3">
      <c r="X615" s="71"/>
    </row>
    <row r="616" spans="24:24" x14ac:dyDescent="0.3">
      <c r="X616" s="71"/>
    </row>
    <row r="617" spans="24:24" x14ac:dyDescent="0.3">
      <c r="X617" s="71"/>
    </row>
    <row r="618" spans="24:24" x14ac:dyDescent="0.3">
      <c r="X618" s="71"/>
    </row>
    <row r="619" spans="24:24" x14ac:dyDescent="0.3">
      <c r="X619" s="71"/>
    </row>
    <row r="620" spans="24:24" x14ac:dyDescent="0.3">
      <c r="X620" s="71"/>
    </row>
    <row r="621" spans="24:24" x14ac:dyDescent="0.3">
      <c r="X621" s="71"/>
    </row>
    <row r="622" spans="24:24" x14ac:dyDescent="0.3">
      <c r="X622" s="71"/>
    </row>
    <row r="623" spans="24:24" x14ac:dyDescent="0.3">
      <c r="X623" s="71"/>
    </row>
    <row r="624" spans="24:24" x14ac:dyDescent="0.3">
      <c r="X624" s="71"/>
    </row>
    <row r="625" spans="24:24" x14ac:dyDescent="0.3">
      <c r="X625" s="71"/>
    </row>
    <row r="626" spans="24:24" x14ac:dyDescent="0.3">
      <c r="X626" s="71"/>
    </row>
    <row r="627" spans="24:24" x14ac:dyDescent="0.3">
      <c r="X627" s="71"/>
    </row>
    <row r="628" spans="24:24" x14ac:dyDescent="0.3">
      <c r="X628" s="71"/>
    </row>
    <row r="629" spans="24:24" x14ac:dyDescent="0.3">
      <c r="X629" s="71"/>
    </row>
    <row r="630" spans="24:24" x14ac:dyDescent="0.3">
      <c r="X630" s="71"/>
    </row>
    <row r="631" spans="24:24" x14ac:dyDescent="0.3">
      <c r="X631" s="71"/>
    </row>
    <row r="632" spans="24:24" x14ac:dyDescent="0.3">
      <c r="X632" s="71"/>
    </row>
    <row r="633" spans="24:24" x14ac:dyDescent="0.3">
      <c r="X633" s="71"/>
    </row>
    <row r="634" spans="24:24" x14ac:dyDescent="0.3">
      <c r="X634" s="71"/>
    </row>
    <row r="635" spans="24:24" x14ac:dyDescent="0.3">
      <c r="X635" s="71"/>
    </row>
    <row r="636" spans="24:24" x14ac:dyDescent="0.3">
      <c r="X636" s="71"/>
    </row>
    <row r="637" spans="24:24" x14ac:dyDescent="0.3">
      <c r="X637" s="71"/>
    </row>
    <row r="638" spans="24:24" x14ac:dyDescent="0.3">
      <c r="X638" s="71"/>
    </row>
    <row r="639" spans="24:24" x14ac:dyDescent="0.3">
      <c r="X639" s="71"/>
    </row>
    <row r="640" spans="24:24" x14ac:dyDescent="0.3">
      <c r="X640" s="71"/>
    </row>
    <row r="641" spans="24:24" x14ac:dyDescent="0.3">
      <c r="X641" s="71"/>
    </row>
    <row r="642" spans="24:24" x14ac:dyDescent="0.3">
      <c r="X642" s="71"/>
    </row>
    <row r="643" spans="24:24" x14ac:dyDescent="0.3">
      <c r="X643" s="71"/>
    </row>
    <row r="644" spans="24:24" x14ac:dyDescent="0.3">
      <c r="X644" s="71"/>
    </row>
    <row r="645" spans="24:24" x14ac:dyDescent="0.3">
      <c r="X645" s="71"/>
    </row>
    <row r="646" spans="24:24" x14ac:dyDescent="0.3">
      <c r="X646" s="71"/>
    </row>
    <row r="647" spans="24:24" x14ac:dyDescent="0.3">
      <c r="X647" s="71"/>
    </row>
    <row r="648" spans="24:24" x14ac:dyDescent="0.3">
      <c r="X648" s="71"/>
    </row>
    <row r="649" spans="24:24" x14ac:dyDescent="0.3">
      <c r="X649" s="71"/>
    </row>
    <row r="650" spans="24:24" x14ac:dyDescent="0.3">
      <c r="X650" s="71"/>
    </row>
    <row r="651" spans="24:24" x14ac:dyDescent="0.3">
      <c r="X651" s="71"/>
    </row>
    <row r="652" spans="24:24" x14ac:dyDescent="0.3">
      <c r="X652" s="71"/>
    </row>
    <row r="653" spans="24:24" x14ac:dyDescent="0.3">
      <c r="X653" s="71"/>
    </row>
    <row r="654" spans="24:24" x14ac:dyDescent="0.3">
      <c r="X654" s="71"/>
    </row>
    <row r="655" spans="24:24" x14ac:dyDescent="0.3">
      <c r="X655" s="71"/>
    </row>
    <row r="656" spans="24:24" x14ac:dyDescent="0.3">
      <c r="X656" s="71"/>
    </row>
    <row r="657" spans="24:24" x14ac:dyDescent="0.3">
      <c r="X657" s="71"/>
    </row>
    <row r="658" spans="24:24" x14ac:dyDescent="0.3">
      <c r="X658" s="71"/>
    </row>
    <row r="659" spans="24:24" x14ac:dyDescent="0.3">
      <c r="X659" s="71"/>
    </row>
    <row r="660" spans="24:24" x14ac:dyDescent="0.3">
      <c r="X660" s="71"/>
    </row>
    <row r="661" spans="24:24" x14ac:dyDescent="0.3">
      <c r="X661" s="71"/>
    </row>
    <row r="662" spans="24:24" x14ac:dyDescent="0.3">
      <c r="X662" s="71"/>
    </row>
    <row r="663" spans="24:24" x14ac:dyDescent="0.3">
      <c r="X663" s="71"/>
    </row>
    <row r="664" spans="24:24" x14ac:dyDescent="0.3">
      <c r="X664" s="71"/>
    </row>
    <row r="665" spans="24:24" x14ac:dyDescent="0.3">
      <c r="X665" s="71"/>
    </row>
    <row r="666" spans="24:24" x14ac:dyDescent="0.3">
      <c r="X666" s="71"/>
    </row>
    <row r="667" spans="24:24" x14ac:dyDescent="0.3">
      <c r="X667" s="71"/>
    </row>
    <row r="668" spans="24:24" x14ac:dyDescent="0.3">
      <c r="X668" s="71"/>
    </row>
    <row r="669" spans="24:24" x14ac:dyDescent="0.3">
      <c r="X669" s="71"/>
    </row>
    <row r="670" spans="24:24" x14ac:dyDescent="0.3">
      <c r="X670" s="71"/>
    </row>
    <row r="671" spans="24:24" x14ac:dyDescent="0.3">
      <c r="X671" s="71"/>
    </row>
    <row r="672" spans="24:24" x14ac:dyDescent="0.3">
      <c r="X672" s="71"/>
    </row>
    <row r="673" spans="24:24" x14ac:dyDescent="0.3">
      <c r="X673" s="71"/>
    </row>
    <row r="674" spans="24:24" x14ac:dyDescent="0.3">
      <c r="X674" s="71"/>
    </row>
    <row r="675" spans="24:24" x14ac:dyDescent="0.3">
      <c r="X675" s="71"/>
    </row>
    <row r="676" spans="24:24" x14ac:dyDescent="0.3">
      <c r="X676" s="71"/>
    </row>
    <row r="677" spans="24:24" x14ac:dyDescent="0.3">
      <c r="X677" s="71"/>
    </row>
    <row r="678" spans="24:24" x14ac:dyDescent="0.3">
      <c r="X678" s="71"/>
    </row>
    <row r="679" spans="24:24" x14ac:dyDescent="0.3">
      <c r="X679" s="71"/>
    </row>
    <row r="680" spans="24:24" x14ac:dyDescent="0.3">
      <c r="X680" s="71"/>
    </row>
    <row r="681" spans="24:24" x14ac:dyDescent="0.3">
      <c r="X681" s="71"/>
    </row>
    <row r="682" spans="24:24" x14ac:dyDescent="0.3">
      <c r="X682" s="71"/>
    </row>
    <row r="683" spans="24:24" x14ac:dyDescent="0.3">
      <c r="X683" s="71"/>
    </row>
    <row r="684" spans="24:24" x14ac:dyDescent="0.3">
      <c r="X684" s="71"/>
    </row>
    <row r="685" spans="24:24" x14ac:dyDescent="0.3">
      <c r="X685" s="71"/>
    </row>
    <row r="686" spans="24:24" x14ac:dyDescent="0.3">
      <c r="X686" s="71"/>
    </row>
    <row r="687" spans="24:24" x14ac:dyDescent="0.3">
      <c r="X687" s="71"/>
    </row>
    <row r="688" spans="24:24" x14ac:dyDescent="0.3">
      <c r="X688" s="71"/>
    </row>
    <row r="689" spans="2:28" x14ac:dyDescent="0.3">
      <c r="X689" s="71"/>
    </row>
    <row r="690" spans="2:28" x14ac:dyDescent="0.3">
      <c r="X690" s="71"/>
    </row>
    <row r="691" spans="2:28" x14ac:dyDescent="0.3">
      <c r="X691" s="71"/>
    </row>
    <row r="692" spans="2:28" x14ac:dyDescent="0.3">
      <c r="X692" s="71"/>
    </row>
    <row r="693" spans="2:28" x14ac:dyDescent="0.3">
      <c r="X693" s="71"/>
    </row>
    <row r="694" spans="2:28" x14ac:dyDescent="0.3">
      <c r="X694" s="71"/>
    </row>
    <row r="695" spans="2:28" x14ac:dyDescent="0.3">
      <c r="X695" s="71"/>
    </row>
    <row r="696" spans="2:28" x14ac:dyDescent="0.3">
      <c r="X696" s="71"/>
    </row>
    <row r="697" spans="2:28" x14ac:dyDescent="0.3">
      <c r="X697" s="71"/>
    </row>
    <row r="698" spans="2:28" x14ac:dyDescent="0.3">
      <c r="X698" s="71"/>
    </row>
    <row r="701" spans="2:28" s="74" customFormat="1" x14ac:dyDescent="0.3">
      <c r="B701" s="67"/>
      <c r="C701" s="67"/>
      <c r="D701" s="67"/>
      <c r="E701" s="67"/>
      <c r="F701" s="67"/>
      <c r="G701" s="67"/>
      <c r="H701" s="67"/>
      <c r="I701" s="76"/>
      <c r="AB701" s="75"/>
    </row>
    <row r="702" spans="2:28" s="74" customFormat="1" x14ac:dyDescent="0.3">
      <c r="B702" s="76"/>
      <c r="C702" s="76"/>
      <c r="D702" s="76"/>
      <c r="E702" s="76"/>
      <c r="F702" s="76"/>
      <c r="G702" s="76"/>
      <c r="H702" s="76"/>
      <c r="I702" s="76"/>
      <c r="AB702" s="75"/>
    </row>
    <row r="703" spans="2:28" s="74" customFormat="1" x14ac:dyDescent="0.3">
      <c r="B703" s="76"/>
      <c r="C703" s="76"/>
      <c r="D703" s="76"/>
      <c r="E703" s="76"/>
      <c r="F703" s="76"/>
      <c r="G703" s="76"/>
      <c r="H703" s="76"/>
      <c r="I703" s="76"/>
      <c r="AB703" s="75"/>
    </row>
    <row r="704" spans="2:28" s="74" customFormat="1" x14ac:dyDescent="0.3">
      <c r="B704" s="76"/>
      <c r="C704" s="76"/>
      <c r="D704" s="76"/>
      <c r="E704" s="76"/>
      <c r="F704" s="76"/>
      <c r="G704" s="76"/>
      <c r="H704" s="76"/>
      <c r="I704" s="76"/>
      <c r="AB704" s="75"/>
    </row>
    <row r="705" spans="2:28" s="74" customFormat="1" x14ac:dyDescent="0.3">
      <c r="B705" s="76"/>
      <c r="C705" s="76"/>
      <c r="D705" s="76"/>
      <c r="E705" s="76"/>
      <c r="F705" s="76"/>
      <c r="G705" s="76"/>
      <c r="H705" s="76"/>
      <c r="I705" s="76"/>
      <c r="AB705" s="75"/>
    </row>
    <row r="706" spans="2:28" s="74" customFormat="1" x14ac:dyDescent="0.3">
      <c r="B706" s="76"/>
      <c r="C706" s="76"/>
      <c r="D706" s="76"/>
      <c r="E706" s="76"/>
      <c r="F706" s="76"/>
      <c r="G706" s="76"/>
      <c r="H706" s="76"/>
      <c r="I706" s="76"/>
      <c r="AB706" s="75"/>
    </row>
    <row r="707" spans="2:28" s="74" customFormat="1" x14ac:dyDescent="0.3">
      <c r="B707" s="76"/>
      <c r="C707" s="76"/>
      <c r="D707" s="76"/>
      <c r="E707" s="76"/>
      <c r="F707" s="76"/>
      <c r="G707" s="76"/>
      <c r="H707" s="76"/>
      <c r="I707" s="76"/>
      <c r="AB707" s="75"/>
    </row>
    <row r="708" spans="2:28" s="74" customFormat="1" x14ac:dyDescent="0.3">
      <c r="B708" s="76"/>
      <c r="C708" s="76"/>
      <c r="D708" s="76"/>
      <c r="E708" s="76"/>
      <c r="F708" s="76"/>
      <c r="G708" s="76"/>
      <c r="H708" s="76"/>
      <c r="I708" s="76"/>
      <c r="AB708" s="75"/>
    </row>
    <row r="709" spans="2:28" s="74" customFormat="1" x14ac:dyDescent="0.3">
      <c r="B709" s="76"/>
      <c r="C709" s="76"/>
      <c r="D709" s="76"/>
      <c r="E709" s="76"/>
      <c r="F709" s="76"/>
      <c r="G709" s="76"/>
      <c r="H709" s="76"/>
      <c r="I709" s="76"/>
      <c r="AB709" s="75"/>
    </row>
    <row r="710" spans="2:28" s="74" customFormat="1" x14ac:dyDescent="0.3">
      <c r="B710" s="76"/>
      <c r="C710" s="76"/>
      <c r="D710" s="76"/>
      <c r="E710" s="76"/>
      <c r="F710" s="76"/>
      <c r="G710" s="76"/>
      <c r="H710" s="76"/>
      <c r="I710" s="76"/>
      <c r="AB710" s="75"/>
    </row>
    <row r="711" spans="2:28" s="74" customFormat="1" x14ac:dyDescent="0.3">
      <c r="B711" s="76"/>
      <c r="C711" s="76"/>
      <c r="D711" s="76"/>
      <c r="E711" s="76"/>
      <c r="F711" s="76"/>
      <c r="G711" s="76"/>
      <c r="H711" s="76"/>
      <c r="I711" s="76"/>
      <c r="AB711" s="75"/>
    </row>
    <row r="712" spans="2:28" s="74" customFormat="1" x14ac:dyDescent="0.3">
      <c r="B712" s="76"/>
      <c r="C712" s="76"/>
      <c r="D712" s="76"/>
      <c r="E712" s="76"/>
      <c r="F712" s="76"/>
      <c r="G712" s="76"/>
      <c r="H712" s="76"/>
      <c r="I712" s="76"/>
      <c r="AB712" s="75"/>
    </row>
    <row r="713" spans="2:28" s="74" customFormat="1" x14ac:dyDescent="0.3">
      <c r="B713" s="76"/>
      <c r="C713" s="76"/>
      <c r="D713" s="76"/>
      <c r="E713" s="76"/>
      <c r="F713" s="76"/>
      <c r="G713" s="76"/>
      <c r="H713" s="76"/>
      <c r="I713" s="76"/>
      <c r="AB713" s="75"/>
    </row>
    <row r="714" spans="2:28" s="74" customFormat="1" x14ac:dyDescent="0.3">
      <c r="B714" s="76"/>
      <c r="C714" s="76"/>
      <c r="D714" s="76"/>
      <c r="E714" s="76"/>
      <c r="F714" s="76"/>
      <c r="G714" s="76"/>
      <c r="H714" s="76"/>
      <c r="I714" s="76"/>
      <c r="AB714" s="75"/>
    </row>
    <row r="715" spans="2:28" s="74" customFormat="1" x14ac:dyDescent="0.3">
      <c r="B715" s="76"/>
      <c r="C715" s="76"/>
      <c r="D715" s="76"/>
      <c r="E715" s="76"/>
      <c r="F715" s="76"/>
      <c r="G715" s="76"/>
      <c r="H715" s="76"/>
      <c r="I715" s="76"/>
      <c r="AB715" s="75"/>
    </row>
    <row r="716" spans="2:28" s="74" customFormat="1" x14ac:dyDescent="0.3">
      <c r="B716" s="76"/>
      <c r="C716" s="76"/>
      <c r="D716" s="76"/>
      <c r="E716" s="76"/>
      <c r="F716" s="76"/>
      <c r="G716" s="76"/>
      <c r="H716" s="76"/>
      <c r="I716" s="76"/>
      <c r="AB716" s="75"/>
    </row>
    <row r="717" spans="2:28" s="74" customFormat="1" x14ac:dyDescent="0.3">
      <c r="B717" s="76"/>
      <c r="C717" s="76"/>
      <c r="D717" s="76"/>
      <c r="E717" s="76"/>
      <c r="F717" s="76"/>
      <c r="G717" s="76"/>
      <c r="H717" s="76"/>
      <c r="I717" s="76"/>
      <c r="AB717" s="75"/>
    </row>
    <row r="718" spans="2:28" s="74" customFormat="1" x14ac:dyDescent="0.3">
      <c r="B718" s="76"/>
      <c r="C718" s="76"/>
      <c r="D718" s="76"/>
      <c r="E718" s="76"/>
      <c r="F718" s="76"/>
      <c r="G718" s="76"/>
      <c r="H718" s="76"/>
      <c r="I718" s="76"/>
      <c r="AB718" s="75"/>
    </row>
    <row r="719" spans="2:28" s="74" customFormat="1" x14ac:dyDescent="0.3">
      <c r="B719" s="76"/>
      <c r="C719" s="76"/>
      <c r="D719" s="76"/>
      <c r="E719" s="76"/>
      <c r="F719" s="76"/>
      <c r="G719" s="76"/>
      <c r="H719" s="76"/>
      <c r="I719" s="76"/>
      <c r="AB719" s="75"/>
    </row>
    <row r="720" spans="2:28" s="74" customFormat="1" x14ac:dyDescent="0.3">
      <c r="B720" s="76"/>
      <c r="C720" s="76"/>
      <c r="D720" s="76"/>
      <c r="E720" s="76"/>
      <c r="F720" s="76"/>
      <c r="G720" s="76"/>
      <c r="H720" s="76"/>
      <c r="I720" s="76"/>
      <c r="AB720" s="75"/>
    </row>
    <row r="721" spans="2:28" s="74" customFormat="1" x14ac:dyDescent="0.3">
      <c r="B721" s="76"/>
      <c r="C721" s="76"/>
      <c r="D721" s="76"/>
      <c r="E721" s="76"/>
      <c r="F721" s="76"/>
      <c r="G721" s="76"/>
      <c r="H721" s="76"/>
      <c r="I721" s="76"/>
      <c r="AB721" s="75"/>
    </row>
    <row r="722" spans="2:28" s="74" customFormat="1" x14ac:dyDescent="0.3">
      <c r="B722" s="76"/>
      <c r="C722" s="76"/>
      <c r="D722" s="76"/>
      <c r="E722" s="76"/>
      <c r="F722" s="76"/>
      <c r="G722" s="76"/>
      <c r="H722" s="76"/>
      <c r="I722" s="76"/>
      <c r="AB722" s="75"/>
    </row>
    <row r="723" spans="2:28" s="74" customFormat="1" x14ac:dyDescent="0.3">
      <c r="B723" s="76"/>
      <c r="C723" s="76"/>
      <c r="D723" s="76"/>
      <c r="E723" s="76"/>
      <c r="F723" s="76"/>
      <c r="G723" s="76"/>
      <c r="H723" s="76"/>
      <c r="I723" s="76"/>
      <c r="AB723" s="75"/>
    </row>
    <row r="724" spans="2:28" s="74" customFormat="1" x14ac:dyDescent="0.3">
      <c r="B724" s="76"/>
      <c r="C724" s="76"/>
      <c r="D724" s="76"/>
      <c r="E724" s="76"/>
      <c r="F724" s="76"/>
      <c r="G724" s="76"/>
      <c r="H724" s="76"/>
      <c r="I724" s="76"/>
      <c r="AB724" s="75"/>
    </row>
    <row r="725" spans="2:28" s="74" customFormat="1" x14ac:dyDescent="0.3">
      <c r="B725" s="76"/>
      <c r="C725" s="76"/>
      <c r="D725" s="76"/>
      <c r="E725" s="76"/>
      <c r="F725" s="76"/>
      <c r="G725" s="76"/>
      <c r="H725" s="76"/>
      <c r="I725" s="76"/>
      <c r="AB725" s="75"/>
    </row>
    <row r="726" spans="2:28" s="74" customFormat="1" x14ac:dyDescent="0.3">
      <c r="B726" s="76"/>
      <c r="C726" s="76"/>
      <c r="D726" s="76"/>
      <c r="E726" s="76"/>
      <c r="F726" s="76"/>
      <c r="G726" s="76"/>
      <c r="H726" s="76"/>
      <c r="I726" s="76"/>
      <c r="AB726" s="75"/>
    </row>
    <row r="727" spans="2:28" s="74" customFormat="1" x14ac:dyDescent="0.3">
      <c r="B727" s="76"/>
      <c r="C727" s="76"/>
      <c r="D727" s="76"/>
      <c r="E727" s="76"/>
      <c r="F727" s="76"/>
      <c r="G727" s="76"/>
      <c r="H727" s="76"/>
      <c r="I727" s="76"/>
      <c r="AB727" s="75"/>
    </row>
    <row r="728" spans="2:28" s="74" customFormat="1" x14ac:dyDescent="0.3">
      <c r="B728" s="76"/>
      <c r="C728" s="76"/>
      <c r="D728" s="76"/>
      <c r="E728" s="76"/>
      <c r="F728" s="76"/>
      <c r="G728" s="76"/>
      <c r="H728" s="76"/>
      <c r="I728" s="76"/>
      <c r="AB728" s="75"/>
    </row>
    <row r="729" spans="2:28" s="74" customFormat="1" x14ac:dyDescent="0.3">
      <c r="B729" s="76"/>
      <c r="C729" s="76"/>
      <c r="D729" s="76"/>
      <c r="E729" s="76"/>
      <c r="F729" s="76"/>
      <c r="G729" s="76"/>
      <c r="H729" s="76"/>
      <c r="I729" s="76"/>
      <c r="AB729" s="75"/>
    </row>
    <row r="730" spans="2:28" s="74" customFormat="1" x14ac:dyDescent="0.3">
      <c r="B730" s="76"/>
      <c r="C730" s="76"/>
      <c r="D730" s="76"/>
      <c r="E730" s="76"/>
      <c r="F730" s="76"/>
      <c r="G730" s="76"/>
      <c r="H730" s="76"/>
      <c r="I730" s="76"/>
      <c r="AB730" s="75"/>
    </row>
    <row r="731" spans="2:28" s="74" customFormat="1" x14ac:dyDescent="0.3">
      <c r="B731" s="76"/>
      <c r="C731" s="76"/>
      <c r="D731" s="76"/>
      <c r="E731" s="76"/>
      <c r="F731" s="76"/>
      <c r="G731" s="76"/>
      <c r="H731" s="76"/>
      <c r="I731" s="76"/>
      <c r="AB731" s="75"/>
    </row>
    <row r="732" spans="2:28" s="74" customFormat="1" x14ac:dyDescent="0.3">
      <c r="B732" s="76"/>
      <c r="C732" s="76"/>
      <c r="D732" s="76"/>
      <c r="E732" s="76"/>
      <c r="F732" s="76"/>
      <c r="G732" s="76"/>
      <c r="H732" s="76"/>
      <c r="I732" s="76"/>
      <c r="AB732" s="75"/>
    </row>
    <row r="733" spans="2:28" s="74" customFormat="1" x14ac:dyDescent="0.3">
      <c r="B733" s="76"/>
      <c r="C733" s="76"/>
      <c r="D733" s="76"/>
      <c r="E733" s="76"/>
      <c r="F733" s="76"/>
      <c r="G733" s="76"/>
      <c r="H733" s="76"/>
      <c r="I733" s="76"/>
      <c r="AB733" s="75"/>
    </row>
    <row r="734" spans="2:28" s="74" customFormat="1" x14ac:dyDescent="0.3">
      <c r="B734" s="76"/>
      <c r="C734" s="76"/>
      <c r="D734" s="76"/>
      <c r="E734" s="76"/>
      <c r="F734" s="76"/>
      <c r="G734" s="76"/>
      <c r="H734" s="76"/>
      <c r="I734" s="76"/>
      <c r="AB734" s="75"/>
    </row>
    <row r="735" spans="2:28" s="74" customFormat="1" x14ac:dyDescent="0.3">
      <c r="B735" s="76"/>
      <c r="C735" s="76"/>
      <c r="D735" s="76"/>
      <c r="E735" s="76"/>
      <c r="F735" s="76"/>
      <c r="G735" s="76"/>
      <c r="H735" s="76"/>
      <c r="I735" s="76"/>
      <c r="AB735" s="75"/>
    </row>
    <row r="736" spans="2:28" s="74" customFormat="1" x14ac:dyDescent="0.3">
      <c r="B736" s="76"/>
      <c r="C736" s="76"/>
      <c r="D736" s="76"/>
      <c r="E736" s="76"/>
      <c r="F736" s="76"/>
      <c r="G736" s="76"/>
      <c r="H736" s="76"/>
      <c r="I736" s="76"/>
      <c r="AB736" s="75"/>
    </row>
    <row r="737" spans="2:28" s="74" customFormat="1" x14ac:dyDescent="0.3">
      <c r="B737" s="76"/>
      <c r="C737" s="76"/>
      <c r="D737" s="76"/>
      <c r="E737" s="76"/>
      <c r="F737" s="76"/>
      <c r="G737" s="76"/>
      <c r="H737" s="76"/>
      <c r="I737" s="76"/>
      <c r="AB737" s="75"/>
    </row>
    <row r="738" spans="2:28" s="74" customFormat="1" x14ac:dyDescent="0.3">
      <c r="B738" s="76"/>
      <c r="C738" s="76"/>
      <c r="D738" s="76"/>
      <c r="E738" s="76"/>
      <c r="F738" s="76"/>
      <c r="G738" s="76"/>
      <c r="H738" s="76"/>
      <c r="I738" s="76"/>
      <c r="AB738" s="75"/>
    </row>
    <row r="739" spans="2:28" s="74" customFormat="1" x14ac:dyDescent="0.3">
      <c r="B739" s="76"/>
      <c r="C739" s="76"/>
      <c r="D739" s="76"/>
      <c r="E739" s="76"/>
      <c r="F739" s="76"/>
      <c r="G739" s="76"/>
      <c r="H739" s="76"/>
      <c r="I739" s="76"/>
      <c r="AB739" s="75"/>
    </row>
    <row r="740" spans="2:28" s="74" customFormat="1" x14ac:dyDescent="0.3">
      <c r="B740" s="76"/>
      <c r="C740" s="76"/>
      <c r="D740" s="76"/>
      <c r="E740" s="76"/>
      <c r="F740" s="76"/>
      <c r="G740" s="76"/>
      <c r="H740" s="76"/>
      <c r="I740" s="76"/>
      <c r="AB740" s="75"/>
    </row>
    <row r="741" spans="2:28" s="74" customFormat="1" x14ac:dyDescent="0.3">
      <c r="B741" s="76"/>
      <c r="C741" s="76"/>
      <c r="D741" s="76"/>
      <c r="E741" s="76"/>
      <c r="F741" s="76"/>
      <c r="G741" s="76"/>
      <c r="H741" s="76"/>
      <c r="I741" s="76"/>
      <c r="AB741" s="75"/>
    </row>
    <row r="742" spans="2:28" s="74" customFormat="1" x14ac:dyDescent="0.3">
      <c r="B742" s="76"/>
      <c r="C742" s="76"/>
      <c r="D742" s="76"/>
      <c r="E742" s="76"/>
      <c r="F742" s="76"/>
      <c r="G742" s="76"/>
      <c r="H742" s="76"/>
      <c r="I742" s="76"/>
      <c r="AB742" s="75"/>
    </row>
    <row r="743" spans="2:28" s="74" customFormat="1" x14ac:dyDescent="0.3">
      <c r="B743" s="76"/>
      <c r="C743" s="76"/>
      <c r="D743" s="76"/>
      <c r="E743" s="76"/>
      <c r="F743" s="76"/>
      <c r="G743" s="76"/>
      <c r="H743" s="76"/>
      <c r="I743" s="76"/>
      <c r="AB743" s="75"/>
    </row>
    <row r="744" spans="2:28" s="74" customFormat="1" x14ac:dyDescent="0.3">
      <c r="B744" s="76"/>
      <c r="C744" s="76"/>
      <c r="D744" s="76"/>
      <c r="E744" s="76"/>
      <c r="F744" s="76"/>
      <c r="G744" s="76"/>
      <c r="H744" s="76"/>
      <c r="I744" s="76"/>
      <c r="AB744" s="75"/>
    </row>
    <row r="745" spans="2:28" s="74" customFormat="1" x14ac:dyDescent="0.3">
      <c r="B745" s="76"/>
      <c r="C745" s="76"/>
      <c r="D745" s="76"/>
      <c r="E745" s="76"/>
      <c r="F745" s="76"/>
      <c r="G745" s="76"/>
      <c r="H745" s="76"/>
      <c r="I745" s="76"/>
      <c r="AB745" s="75"/>
    </row>
    <row r="746" spans="2:28" s="74" customFormat="1" x14ac:dyDescent="0.3">
      <c r="B746" s="76"/>
      <c r="C746" s="76"/>
      <c r="D746" s="76"/>
      <c r="E746" s="76"/>
      <c r="F746" s="76"/>
      <c r="G746" s="76"/>
      <c r="H746" s="76"/>
      <c r="I746" s="76"/>
      <c r="AB746" s="75"/>
    </row>
    <row r="747" spans="2:28" s="74" customFormat="1" x14ac:dyDescent="0.3">
      <c r="B747" s="76"/>
      <c r="C747" s="76"/>
      <c r="D747" s="76"/>
      <c r="E747" s="76"/>
      <c r="F747" s="76"/>
      <c r="G747" s="76"/>
      <c r="H747" s="76"/>
      <c r="I747" s="76"/>
      <c r="AB747" s="75"/>
    </row>
    <row r="748" spans="2:28" s="74" customFormat="1" x14ac:dyDescent="0.3">
      <c r="B748" s="76"/>
      <c r="C748" s="76"/>
      <c r="D748" s="76"/>
      <c r="E748" s="76"/>
      <c r="F748" s="76"/>
      <c r="G748" s="76"/>
      <c r="H748" s="76"/>
      <c r="I748" s="76"/>
      <c r="AB748" s="75"/>
    </row>
    <row r="749" spans="2:28" s="74" customFormat="1" x14ac:dyDescent="0.3">
      <c r="B749" s="76"/>
      <c r="C749" s="76"/>
      <c r="D749" s="76"/>
      <c r="E749" s="76"/>
      <c r="F749" s="76"/>
      <c r="G749" s="76"/>
      <c r="H749" s="76"/>
      <c r="I749" s="76"/>
      <c r="AB749" s="75"/>
    </row>
    <row r="750" spans="2:28" s="74" customFormat="1" x14ac:dyDescent="0.3">
      <c r="B750" s="76"/>
      <c r="C750" s="76"/>
      <c r="D750" s="76"/>
      <c r="E750" s="76"/>
      <c r="F750" s="76"/>
      <c r="G750" s="76"/>
      <c r="H750" s="76"/>
      <c r="I750" s="76"/>
      <c r="AB750" s="75"/>
    </row>
    <row r="751" spans="2:28" s="74" customFormat="1" x14ac:dyDescent="0.3">
      <c r="B751" s="76"/>
      <c r="C751" s="76"/>
      <c r="D751" s="76"/>
      <c r="E751" s="76"/>
      <c r="F751" s="76"/>
      <c r="G751" s="76"/>
      <c r="H751" s="76"/>
      <c r="I751" s="76"/>
      <c r="AB751" s="75"/>
    </row>
    <row r="752" spans="2:28" s="74" customFormat="1" x14ac:dyDescent="0.3">
      <c r="B752" s="76"/>
      <c r="C752" s="76"/>
      <c r="D752" s="76"/>
      <c r="E752" s="76"/>
      <c r="F752" s="76"/>
      <c r="G752" s="76"/>
      <c r="H752" s="76"/>
      <c r="I752" s="76"/>
      <c r="AB752" s="75"/>
    </row>
    <row r="753" spans="2:28" s="74" customFormat="1" x14ac:dyDescent="0.3">
      <c r="B753" s="76"/>
      <c r="C753" s="76"/>
      <c r="D753" s="76"/>
      <c r="E753" s="76"/>
      <c r="F753" s="76"/>
      <c r="G753" s="76"/>
      <c r="H753" s="76"/>
      <c r="I753" s="76"/>
      <c r="AB753" s="75"/>
    </row>
    <row r="754" spans="2:28" s="74" customFormat="1" x14ac:dyDescent="0.3">
      <c r="B754" s="76"/>
      <c r="C754" s="76"/>
      <c r="D754" s="76"/>
      <c r="E754" s="76"/>
      <c r="F754" s="76"/>
      <c r="G754" s="76"/>
      <c r="H754" s="76"/>
      <c r="I754" s="76"/>
      <c r="AB754" s="75"/>
    </row>
    <row r="755" spans="2:28" s="74" customFormat="1" x14ac:dyDescent="0.3">
      <c r="B755" s="76"/>
      <c r="C755" s="76"/>
      <c r="D755" s="76"/>
      <c r="E755" s="76"/>
      <c r="F755" s="76"/>
      <c r="G755" s="76"/>
      <c r="H755" s="76"/>
      <c r="I755" s="76"/>
      <c r="AB755" s="75"/>
    </row>
    <row r="756" spans="2:28" s="74" customFormat="1" x14ac:dyDescent="0.3">
      <c r="B756" s="76"/>
      <c r="C756" s="76"/>
      <c r="D756" s="76"/>
      <c r="E756" s="76"/>
      <c r="F756" s="76"/>
      <c r="G756" s="76"/>
      <c r="H756" s="76"/>
      <c r="I756" s="76"/>
      <c r="AB756" s="75"/>
    </row>
    <row r="757" spans="2:28" s="74" customFormat="1" x14ac:dyDescent="0.3">
      <c r="B757" s="76"/>
      <c r="C757" s="76"/>
      <c r="D757" s="76"/>
      <c r="E757" s="76"/>
      <c r="F757" s="76"/>
      <c r="G757" s="76"/>
      <c r="H757" s="76"/>
      <c r="I757" s="76"/>
      <c r="AB757" s="75"/>
    </row>
    <row r="758" spans="2:28" s="74" customFormat="1" x14ac:dyDescent="0.3">
      <c r="B758" s="76"/>
      <c r="C758" s="76"/>
      <c r="D758" s="76"/>
      <c r="E758" s="76"/>
      <c r="F758" s="76"/>
      <c r="G758" s="76"/>
      <c r="H758" s="76"/>
      <c r="I758" s="76"/>
      <c r="AB758" s="75"/>
    </row>
    <row r="759" spans="2:28" s="74" customFormat="1" x14ac:dyDescent="0.3">
      <c r="B759" s="76"/>
      <c r="C759" s="76"/>
      <c r="D759" s="76"/>
      <c r="E759" s="76"/>
      <c r="F759" s="76"/>
      <c r="G759" s="76"/>
      <c r="H759" s="76"/>
      <c r="I759" s="76"/>
      <c r="AB759" s="75"/>
    </row>
    <row r="760" spans="2:28" s="74" customFormat="1" x14ac:dyDescent="0.3">
      <c r="B760" s="76"/>
      <c r="C760" s="76"/>
      <c r="D760" s="76"/>
      <c r="E760" s="76"/>
      <c r="F760" s="76"/>
      <c r="G760" s="76"/>
      <c r="H760" s="76"/>
      <c r="I760" s="76"/>
      <c r="AB760" s="75"/>
    </row>
    <row r="761" spans="2:28" s="74" customFormat="1" x14ac:dyDescent="0.3">
      <c r="B761" s="76"/>
      <c r="C761" s="76"/>
      <c r="D761" s="76"/>
      <c r="E761" s="76"/>
      <c r="F761" s="76"/>
      <c r="G761" s="76"/>
      <c r="H761" s="76"/>
      <c r="I761" s="76"/>
      <c r="AB761" s="75"/>
    </row>
    <row r="762" spans="2:28" s="74" customFormat="1" x14ac:dyDescent="0.3">
      <c r="B762" s="76"/>
      <c r="C762" s="76"/>
      <c r="D762" s="76"/>
      <c r="E762" s="76"/>
      <c r="F762" s="76"/>
      <c r="G762" s="76"/>
      <c r="H762" s="76"/>
      <c r="I762" s="76"/>
      <c r="AB762" s="75"/>
    </row>
    <row r="763" spans="2:28" s="74" customFormat="1" x14ac:dyDescent="0.3">
      <c r="B763" s="76"/>
      <c r="C763" s="76"/>
      <c r="D763" s="76"/>
      <c r="E763" s="76"/>
      <c r="F763" s="76"/>
      <c r="G763" s="76"/>
      <c r="H763" s="76"/>
      <c r="I763" s="76"/>
      <c r="AB763" s="75"/>
    </row>
    <row r="764" spans="2:28" s="74" customFormat="1" x14ac:dyDescent="0.3">
      <c r="B764" s="76"/>
      <c r="C764" s="76"/>
      <c r="D764" s="76"/>
      <c r="E764" s="76"/>
      <c r="F764" s="76"/>
      <c r="G764" s="76"/>
      <c r="H764" s="76"/>
      <c r="I764" s="76"/>
      <c r="AB764" s="75"/>
    </row>
    <row r="765" spans="2:28" s="74" customFormat="1" x14ac:dyDescent="0.3">
      <c r="B765" s="76"/>
      <c r="C765" s="76"/>
      <c r="D765" s="76"/>
      <c r="E765" s="76"/>
      <c r="F765" s="76"/>
      <c r="G765" s="76"/>
      <c r="H765" s="76"/>
      <c r="I765" s="76"/>
      <c r="AB765" s="75"/>
    </row>
    <row r="766" spans="2:28" s="74" customFormat="1" x14ac:dyDescent="0.3">
      <c r="B766" s="76"/>
      <c r="C766" s="76"/>
      <c r="D766" s="76"/>
      <c r="E766" s="76"/>
      <c r="F766" s="76"/>
      <c r="G766" s="76"/>
      <c r="H766" s="76"/>
      <c r="I766" s="76"/>
      <c r="AB766" s="75"/>
    </row>
    <row r="767" spans="2:28" s="74" customFormat="1" x14ac:dyDescent="0.3">
      <c r="B767" s="76"/>
      <c r="C767" s="76"/>
      <c r="D767" s="76"/>
      <c r="E767" s="76"/>
      <c r="F767" s="76"/>
      <c r="G767" s="76"/>
      <c r="H767" s="76"/>
      <c r="I767" s="76"/>
      <c r="AB767" s="75"/>
    </row>
    <row r="768" spans="2:28" s="74" customFormat="1" x14ac:dyDescent="0.3">
      <c r="B768" s="76"/>
      <c r="C768" s="76"/>
      <c r="D768" s="76"/>
      <c r="E768" s="76"/>
      <c r="F768" s="76"/>
      <c r="G768" s="76"/>
      <c r="H768" s="76"/>
      <c r="I768" s="76"/>
      <c r="AB768" s="75"/>
    </row>
    <row r="769" spans="2:28" s="74" customFormat="1" x14ac:dyDescent="0.3">
      <c r="B769" s="76"/>
      <c r="C769" s="76"/>
      <c r="D769" s="76"/>
      <c r="E769" s="76"/>
      <c r="F769" s="76"/>
      <c r="G769" s="76"/>
      <c r="H769" s="76"/>
      <c r="I769" s="76"/>
      <c r="AB769" s="75"/>
    </row>
    <row r="770" spans="2:28" s="74" customFormat="1" x14ac:dyDescent="0.3">
      <c r="B770" s="76"/>
      <c r="C770" s="76"/>
      <c r="D770" s="76"/>
      <c r="E770" s="76"/>
      <c r="F770" s="76"/>
      <c r="G770" s="76"/>
      <c r="H770" s="76"/>
      <c r="I770" s="76"/>
      <c r="AB770" s="75"/>
    </row>
    <row r="771" spans="2:28" s="74" customFormat="1" x14ac:dyDescent="0.3">
      <c r="B771" s="76"/>
      <c r="C771" s="76"/>
      <c r="D771" s="76"/>
      <c r="E771" s="76"/>
      <c r="F771" s="76"/>
      <c r="G771" s="76"/>
      <c r="H771" s="76"/>
      <c r="I771" s="76"/>
      <c r="AB771" s="75"/>
    </row>
    <row r="772" spans="2:28" s="74" customFormat="1" x14ac:dyDescent="0.3">
      <c r="B772" s="76"/>
      <c r="C772" s="76"/>
      <c r="D772" s="76"/>
      <c r="E772" s="76"/>
      <c r="F772" s="76"/>
      <c r="G772" s="76"/>
      <c r="H772" s="76"/>
      <c r="I772" s="76"/>
      <c r="AB772" s="75"/>
    </row>
    <row r="773" spans="2:28" s="74" customFormat="1" x14ac:dyDescent="0.3">
      <c r="B773" s="76"/>
      <c r="C773" s="76"/>
      <c r="D773" s="76"/>
      <c r="E773" s="76"/>
      <c r="F773" s="76"/>
      <c r="G773" s="76"/>
      <c r="H773" s="76"/>
      <c r="I773" s="76"/>
      <c r="AB773" s="75"/>
    </row>
    <row r="774" spans="2:28" s="74" customFormat="1" x14ac:dyDescent="0.3">
      <c r="B774" s="76"/>
      <c r="C774" s="76"/>
      <c r="D774" s="76"/>
      <c r="E774" s="76"/>
      <c r="F774" s="76"/>
      <c r="G774" s="76"/>
      <c r="H774" s="76"/>
      <c r="I774" s="76"/>
      <c r="AB774" s="75"/>
    </row>
    <row r="775" spans="2:28" s="74" customFormat="1" x14ac:dyDescent="0.3">
      <c r="B775" s="76"/>
      <c r="C775" s="76"/>
      <c r="D775" s="76"/>
      <c r="E775" s="76"/>
      <c r="F775" s="76"/>
      <c r="G775" s="76"/>
      <c r="H775" s="76"/>
      <c r="I775" s="76"/>
      <c r="AB775" s="75"/>
    </row>
    <row r="776" spans="2:28" s="74" customFormat="1" x14ac:dyDescent="0.3">
      <c r="B776" s="76"/>
      <c r="C776" s="76"/>
      <c r="D776" s="76"/>
      <c r="E776" s="76"/>
      <c r="F776" s="76"/>
      <c r="G776" s="76"/>
      <c r="H776" s="76"/>
      <c r="I776" s="76"/>
      <c r="AB776" s="75"/>
    </row>
    <row r="777" spans="2:28" s="74" customFormat="1" x14ac:dyDescent="0.3">
      <c r="B777" s="76"/>
      <c r="C777" s="76"/>
      <c r="D777" s="76"/>
      <c r="E777" s="76"/>
      <c r="F777" s="76"/>
      <c r="G777" s="76"/>
      <c r="H777" s="76"/>
      <c r="I777" s="76"/>
      <c r="AB777" s="75"/>
    </row>
    <row r="778" spans="2:28" s="74" customFormat="1" x14ac:dyDescent="0.3">
      <c r="B778" s="76"/>
      <c r="C778" s="76"/>
      <c r="D778" s="76"/>
      <c r="E778" s="76"/>
      <c r="F778" s="76"/>
      <c r="G778" s="76"/>
      <c r="H778" s="76"/>
      <c r="I778" s="76"/>
      <c r="AB778" s="75"/>
    </row>
    <row r="779" spans="2:28" s="74" customFormat="1" x14ac:dyDescent="0.3">
      <c r="B779" s="76"/>
      <c r="C779" s="76"/>
      <c r="D779" s="76"/>
      <c r="E779" s="76"/>
      <c r="F779" s="76"/>
      <c r="G779" s="76"/>
      <c r="H779" s="76"/>
      <c r="I779" s="76"/>
      <c r="AB779" s="75"/>
    </row>
    <row r="780" spans="2:28" s="74" customFormat="1" x14ac:dyDescent="0.3">
      <c r="B780" s="76"/>
      <c r="C780" s="76"/>
      <c r="D780" s="76"/>
      <c r="E780" s="76"/>
      <c r="F780" s="76"/>
      <c r="G780" s="76"/>
      <c r="H780" s="76"/>
      <c r="I780" s="76"/>
      <c r="AB780" s="75"/>
    </row>
    <row r="781" spans="2:28" s="74" customFormat="1" x14ac:dyDescent="0.3">
      <c r="B781" s="76"/>
      <c r="C781" s="76"/>
      <c r="D781" s="76"/>
      <c r="E781" s="76"/>
      <c r="F781" s="76"/>
      <c r="G781" s="76"/>
      <c r="H781" s="76"/>
      <c r="I781" s="76"/>
      <c r="AB781" s="75"/>
    </row>
    <row r="782" spans="2:28" s="74" customFormat="1" x14ac:dyDescent="0.3">
      <c r="B782" s="76"/>
      <c r="C782" s="76"/>
      <c r="D782" s="76"/>
      <c r="E782" s="76"/>
      <c r="F782" s="76"/>
      <c r="G782" s="76"/>
      <c r="H782" s="76"/>
      <c r="I782" s="76"/>
      <c r="AB782" s="75"/>
    </row>
    <row r="783" spans="2:28" s="74" customFormat="1" x14ac:dyDescent="0.3">
      <c r="B783" s="76"/>
      <c r="C783" s="76"/>
      <c r="D783" s="76"/>
      <c r="E783" s="76"/>
      <c r="F783" s="76"/>
      <c r="G783" s="76"/>
      <c r="H783" s="76"/>
      <c r="I783" s="76"/>
      <c r="AB783" s="75"/>
    </row>
    <row r="784" spans="2:28" s="74" customFormat="1" x14ac:dyDescent="0.3">
      <c r="B784" s="76"/>
      <c r="C784" s="76"/>
      <c r="D784" s="76"/>
      <c r="E784" s="76"/>
      <c r="F784" s="76"/>
      <c r="G784" s="76"/>
      <c r="H784" s="76"/>
      <c r="I784" s="76"/>
      <c r="AB784" s="75"/>
    </row>
    <row r="785" spans="2:28" s="74" customFormat="1" x14ac:dyDescent="0.3">
      <c r="B785" s="76"/>
      <c r="C785" s="76"/>
      <c r="D785" s="76"/>
      <c r="E785" s="76"/>
      <c r="F785" s="76"/>
      <c r="G785" s="76"/>
      <c r="H785" s="76"/>
      <c r="I785" s="76"/>
      <c r="AB785" s="75"/>
    </row>
    <row r="786" spans="2:28" s="74" customFormat="1" x14ac:dyDescent="0.3">
      <c r="B786" s="76"/>
      <c r="C786" s="76"/>
      <c r="D786" s="76"/>
      <c r="E786" s="76"/>
      <c r="F786" s="76"/>
      <c r="G786" s="76"/>
      <c r="H786" s="76"/>
      <c r="I786" s="76"/>
      <c r="AB786" s="75"/>
    </row>
    <row r="787" spans="2:28" s="74" customFormat="1" x14ac:dyDescent="0.3">
      <c r="B787" s="76"/>
      <c r="C787" s="76"/>
      <c r="D787" s="76"/>
      <c r="E787" s="76"/>
      <c r="F787" s="76"/>
      <c r="G787" s="76"/>
      <c r="H787" s="76"/>
      <c r="I787" s="76"/>
      <c r="AB787" s="75"/>
    </row>
    <row r="788" spans="2:28" s="74" customFormat="1" x14ac:dyDescent="0.3">
      <c r="B788" s="76"/>
      <c r="C788" s="76"/>
      <c r="D788" s="76"/>
      <c r="E788" s="76"/>
      <c r="F788" s="76"/>
      <c r="G788" s="76"/>
      <c r="H788" s="76"/>
      <c r="I788" s="76"/>
      <c r="AB788" s="75"/>
    </row>
    <row r="789" spans="2:28" s="74" customFormat="1" x14ac:dyDescent="0.3">
      <c r="B789" s="76"/>
      <c r="C789" s="76"/>
      <c r="D789" s="76"/>
      <c r="E789" s="76"/>
      <c r="F789" s="76"/>
      <c r="G789" s="76"/>
      <c r="H789" s="76"/>
      <c r="I789" s="76"/>
      <c r="AB789" s="75"/>
    </row>
    <row r="790" spans="2:28" s="74" customFormat="1" x14ac:dyDescent="0.3">
      <c r="B790" s="76"/>
      <c r="C790" s="76"/>
      <c r="D790" s="76"/>
      <c r="E790" s="76"/>
      <c r="F790" s="76"/>
      <c r="G790" s="76"/>
      <c r="H790" s="76"/>
      <c r="I790" s="76"/>
      <c r="AB790" s="75"/>
    </row>
    <row r="791" spans="2:28" s="74" customFormat="1" x14ac:dyDescent="0.3">
      <c r="B791" s="76"/>
      <c r="C791" s="76"/>
      <c r="D791" s="76"/>
      <c r="E791" s="76"/>
      <c r="F791" s="76"/>
      <c r="G791" s="76"/>
      <c r="H791" s="76"/>
      <c r="I791" s="76"/>
      <c r="AB791" s="75"/>
    </row>
    <row r="792" spans="2:28" s="74" customFormat="1" x14ac:dyDescent="0.3">
      <c r="B792" s="76"/>
      <c r="C792" s="76"/>
      <c r="D792" s="76"/>
      <c r="E792" s="76"/>
      <c r="F792" s="76"/>
      <c r="G792" s="76"/>
      <c r="H792" s="76"/>
      <c r="I792" s="76"/>
      <c r="AB792" s="75"/>
    </row>
    <row r="793" spans="2:28" s="74" customFormat="1" x14ac:dyDescent="0.3">
      <c r="B793" s="76"/>
      <c r="C793" s="76"/>
      <c r="D793" s="76"/>
      <c r="E793" s="76"/>
      <c r="F793" s="76"/>
      <c r="G793" s="76"/>
      <c r="H793" s="76"/>
      <c r="I793" s="76"/>
      <c r="AB793" s="75"/>
    </row>
    <row r="794" spans="2:28" s="74" customFormat="1" x14ac:dyDescent="0.3">
      <c r="B794" s="76"/>
      <c r="C794" s="76"/>
      <c r="D794" s="76"/>
      <c r="E794" s="76"/>
      <c r="F794" s="76"/>
      <c r="G794" s="76"/>
      <c r="H794" s="76"/>
      <c r="I794" s="76"/>
      <c r="AB794" s="75"/>
    </row>
    <row r="795" spans="2:28" s="74" customFormat="1" x14ac:dyDescent="0.3">
      <c r="B795" s="76"/>
      <c r="C795" s="76"/>
      <c r="D795" s="76"/>
      <c r="E795" s="76"/>
      <c r="F795" s="76"/>
      <c r="G795" s="76"/>
      <c r="H795" s="76"/>
      <c r="I795" s="76"/>
      <c r="AB795" s="75"/>
    </row>
    <row r="796" spans="2:28" s="74" customFormat="1" x14ac:dyDescent="0.3">
      <c r="B796" s="76"/>
      <c r="C796" s="76"/>
      <c r="D796" s="76"/>
      <c r="E796" s="76"/>
      <c r="F796" s="76"/>
      <c r="G796" s="76"/>
      <c r="H796" s="76"/>
      <c r="I796" s="76"/>
      <c r="AB796" s="75"/>
    </row>
    <row r="797" spans="2:28" s="74" customFormat="1" x14ac:dyDescent="0.3">
      <c r="B797" s="76"/>
      <c r="C797" s="76"/>
      <c r="D797" s="76"/>
      <c r="E797" s="76"/>
      <c r="F797" s="76"/>
      <c r="G797" s="76"/>
      <c r="H797" s="76"/>
      <c r="I797" s="76"/>
      <c r="AB797" s="75"/>
    </row>
    <row r="798" spans="2:28" s="74" customFormat="1" x14ac:dyDescent="0.3">
      <c r="B798" s="76"/>
      <c r="C798" s="76"/>
      <c r="D798" s="76"/>
      <c r="E798" s="76"/>
      <c r="F798" s="76"/>
      <c r="G798" s="76"/>
      <c r="H798" s="76"/>
      <c r="I798" s="76"/>
      <c r="AB798" s="75"/>
    </row>
    <row r="799" spans="2:28" s="74" customFormat="1" x14ac:dyDescent="0.3">
      <c r="B799" s="76"/>
      <c r="C799" s="76"/>
      <c r="D799" s="76"/>
      <c r="E799" s="76"/>
      <c r="F799" s="76"/>
      <c r="G799" s="76"/>
      <c r="H799" s="76"/>
      <c r="I799" s="76"/>
      <c r="AB799" s="75"/>
    </row>
    <row r="800" spans="2:28" s="74" customFormat="1" x14ac:dyDescent="0.3">
      <c r="B800" s="76"/>
      <c r="C800" s="76"/>
      <c r="D800" s="76"/>
      <c r="E800" s="76"/>
      <c r="F800" s="76"/>
      <c r="G800" s="76"/>
      <c r="H800" s="76"/>
      <c r="I800" s="76"/>
      <c r="AB800" s="75"/>
    </row>
    <row r="801" spans="2:28" s="74" customFormat="1" x14ac:dyDescent="0.3">
      <c r="B801" s="76"/>
      <c r="C801" s="76"/>
      <c r="D801" s="76"/>
      <c r="E801" s="76"/>
      <c r="F801" s="76"/>
      <c r="G801" s="76"/>
      <c r="H801" s="76"/>
      <c r="I801" s="76"/>
      <c r="AB801" s="75"/>
    </row>
    <row r="802" spans="2:28" s="74" customFormat="1" x14ac:dyDescent="0.3">
      <c r="B802" s="76"/>
      <c r="C802" s="76"/>
      <c r="D802" s="76"/>
      <c r="E802" s="76"/>
      <c r="F802" s="76"/>
      <c r="G802" s="76"/>
      <c r="H802" s="76"/>
      <c r="I802" s="76"/>
      <c r="AB802" s="75"/>
    </row>
    <row r="803" spans="2:28" s="74" customFormat="1" x14ac:dyDescent="0.3">
      <c r="B803" s="76"/>
      <c r="C803" s="76"/>
      <c r="D803" s="76"/>
      <c r="E803" s="76"/>
      <c r="F803" s="76"/>
      <c r="G803" s="76"/>
      <c r="H803" s="76"/>
      <c r="I803" s="76"/>
      <c r="AB803" s="75"/>
    </row>
    <row r="804" spans="2:28" s="74" customFormat="1" x14ac:dyDescent="0.3">
      <c r="B804" s="76"/>
      <c r="C804" s="76"/>
      <c r="D804" s="76"/>
      <c r="E804" s="76"/>
      <c r="F804" s="76"/>
      <c r="G804" s="76"/>
      <c r="H804" s="76"/>
      <c r="I804" s="76"/>
      <c r="AB804" s="75"/>
    </row>
    <row r="805" spans="2:28" s="74" customFormat="1" x14ac:dyDescent="0.3">
      <c r="B805" s="76"/>
      <c r="C805" s="76"/>
      <c r="D805" s="76"/>
      <c r="E805" s="76"/>
      <c r="F805" s="76"/>
      <c r="G805" s="76"/>
      <c r="H805" s="76"/>
      <c r="I805" s="76"/>
      <c r="AB805" s="75"/>
    </row>
    <row r="806" spans="2:28" s="74" customFormat="1" x14ac:dyDescent="0.3">
      <c r="B806" s="76"/>
      <c r="C806" s="76"/>
      <c r="D806" s="76"/>
      <c r="E806" s="76"/>
      <c r="F806" s="76"/>
      <c r="G806" s="76"/>
      <c r="H806" s="76"/>
      <c r="I806" s="76"/>
      <c r="AB806" s="75"/>
    </row>
    <row r="807" spans="2:28" s="74" customFormat="1" x14ac:dyDescent="0.3">
      <c r="B807" s="76"/>
      <c r="C807" s="76"/>
      <c r="D807" s="76"/>
      <c r="E807" s="76"/>
      <c r="F807" s="76"/>
      <c r="G807" s="76"/>
      <c r="H807" s="76"/>
      <c r="I807" s="76"/>
      <c r="AB807" s="75"/>
    </row>
    <row r="808" spans="2:28" s="74" customFormat="1" x14ac:dyDescent="0.3">
      <c r="B808" s="76"/>
      <c r="C808" s="76"/>
      <c r="D808" s="76"/>
      <c r="E808" s="76"/>
      <c r="F808" s="76"/>
      <c r="G808" s="76"/>
      <c r="H808" s="76"/>
      <c r="I808" s="76"/>
      <c r="AB808" s="75"/>
    </row>
    <row r="809" spans="2:28" s="74" customFormat="1" x14ac:dyDescent="0.3">
      <c r="B809" s="76"/>
      <c r="C809" s="76"/>
      <c r="D809" s="76"/>
      <c r="E809" s="76"/>
      <c r="F809" s="76"/>
      <c r="G809" s="76"/>
      <c r="H809" s="76"/>
      <c r="I809" s="76"/>
      <c r="AB809" s="75"/>
    </row>
    <row r="810" spans="2:28" s="74" customFormat="1" x14ac:dyDescent="0.3">
      <c r="B810" s="76"/>
      <c r="C810" s="76"/>
      <c r="D810" s="76"/>
      <c r="E810" s="76"/>
      <c r="F810" s="76"/>
      <c r="G810" s="76"/>
      <c r="H810" s="76"/>
      <c r="I810" s="76"/>
      <c r="AB810" s="75"/>
    </row>
    <row r="811" spans="2:28" s="74" customFormat="1" x14ac:dyDescent="0.3">
      <c r="B811" s="76"/>
      <c r="C811" s="76"/>
      <c r="D811" s="76"/>
      <c r="E811" s="76"/>
      <c r="F811" s="76"/>
      <c r="G811" s="76"/>
      <c r="H811" s="76"/>
      <c r="I811" s="76"/>
      <c r="AB811" s="75"/>
    </row>
    <row r="812" spans="2:28" s="74" customFormat="1" x14ac:dyDescent="0.3">
      <c r="B812" s="76"/>
      <c r="C812" s="76"/>
      <c r="D812" s="76"/>
      <c r="E812" s="76"/>
      <c r="F812" s="76"/>
      <c r="G812" s="76"/>
      <c r="H812" s="76"/>
      <c r="I812" s="76"/>
      <c r="AB812" s="75"/>
    </row>
    <row r="813" spans="2:28" s="74" customFormat="1" x14ac:dyDescent="0.3">
      <c r="B813" s="76"/>
      <c r="C813" s="76"/>
      <c r="D813" s="76"/>
      <c r="E813" s="76"/>
      <c r="F813" s="76"/>
      <c r="G813" s="76"/>
      <c r="H813" s="76"/>
      <c r="I813" s="76"/>
      <c r="AB813" s="75"/>
    </row>
    <row r="814" spans="2:28" s="74" customFormat="1" x14ac:dyDescent="0.3">
      <c r="B814" s="76"/>
      <c r="C814" s="76"/>
      <c r="D814" s="76"/>
      <c r="E814" s="76"/>
      <c r="F814" s="76"/>
      <c r="G814" s="76"/>
      <c r="H814" s="76"/>
      <c r="I814" s="76"/>
      <c r="AB814" s="75"/>
    </row>
    <row r="815" spans="2:28" s="74" customFormat="1" x14ac:dyDescent="0.3">
      <c r="B815" s="76"/>
      <c r="C815" s="76"/>
      <c r="D815" s="76"/>
      <c r="E815" s="76"/>
      <c r="F815" s="76"/>
      <c r="G815" s="76"/>
      <c r="H815" s="76"/>
      <c r="I815" s="76"/>
      <c r="AB815" s="75"/>
    </row>
    <row r="816" spans="2:28" s="74" customFormat="1" x14ac:dyDescent="0.3">
      <c r="B816" s="76"/>
      <c r="C816" s="76"/>
      <c r="D816" s="76"/>
      <c r="E816" s="76"/>
      <c r="F816" s="76"/>
      <c r="G816" s="76"/>
      <c r="H816" s="76"/>
      <c r="I816" s="76"/>
      <c r="AB816" s="75"/>
    </row>
    <row r="817" spans="2:28" s="74" customFormat="1" x14ac:dyDescent="0.3">
      <c r="B817" s="76"/>
      <c r="C817" s="76"/>
      <c r="D817" s="76"/>
      <c r="E817" s="76"/>
      <c r="F817" s="76"/>
      <c r="G817" s="76"/>
      <c r="H817" s="76"/>
      <c r="I817" s="76"/>
      <c r="AB817" s="75"/>
    </row>
    <row r="818" spans="2:28" s="74" customFormat="1" x14ac:dyDescent="0.3">
      <c r="B818" s="76"/>
      <c r="C818" s="76"/>
      <c r="D818" s="76"/>
      <c r="E818" s="76"/>
      <c r="F818" s="76"/>
      <c r="G818" s="76"/>
      <c r="H818" s="76"/>
      <c r="I818" s="76"/>
      <c r="AB818" s="75"/>
    </row>
    <row r="819" spans="2:28" s="74" customFormat="1" x14ac:dyDescent="0.3">
      <c r="B819" s="76"/>
      <c r="C819" s="76"/>
      <c r="D819" s="76"/>
      <c r="E819" s="76"/>
      <c r="F819" s="76"/>
      <c r="G819" s="76"/>
      <c r="H819" s="76"/>
      <c r="I819" s="76"/>
      <c r="AB819" s="75"/>
    </row>
    <row r="820" spans="2:28" s="74" customFormat="1" x14ac:dyDescent="0.3">
      <c r="B820" s="76"/>
      <c r="C820" s="76"/>
      <c r="D820" s="76"/>
      <c r="E820" s="76"/>
      <c r="F820" s="76"/>
      <c r="G820" s="76"/>
      <c r="H820" s="76"/>
      <c r="I820" s="76"/>
      <c r="AB820" s="75"/>
    </row>
    <row r="821" spans="2:28" s="74" customFormat="1" x14ac:dyDescent="0.3">
      <c r="B821" s="76"/>
      <c r="C821" s="76"/>
      <c r="D821" s="76"/>
      <c r="E821" s="76"/>
      <c r="F821" s="76"/>
      <c r="G821" s="76"/>
      <c r="H821" s="76"/>
      <c r="I821" s="76"/>
      <c r="AB821" s="75"/>
    </row>
    <row r="822" spans="2:28" s="74" customFormat="1" x14ac:dyDescent="0.3">
      <c r="B822" s="76"/>
      <c r="C822" s="76"/>
      <c r="D822" s="76"/>
      <c r="E822" s="76"/>
      <c r="F822" s="76"/>
      <c r="G822" s="76"/>
      <c r="H822" s="76"/>
      <c r="I822" s="76"/>
      <c r="AB822" s="75"/>
    </row>
    <row r="823" spans="2:28" s="74" customFormat="1" x14ac:dyDescent="0.3">
      <c r="B823" s="76"/>
      <c r="C823" s="76"/>
      <c r="D823" s="76"/>
      <c r="E823" s="76"/>
      <c r="F823" s="76"/>
      <c r="G823" s="76"/>
      <c r="H823" s="76"/>
      <c r="I823" s="76"/>
      <c r="AB823" s="75"/>
    </row>
    <row r="824" spans="2:28" s="74" customFormat="1" x14ac:dyDescent="0.3">
      <c r="B824" s="76"/>
      <c r="C824" s="76"/>
      <c r="D824" s="76"/>
      <c r="E824" s="76"/>
      <c r="F824" s="76"/>
      <c r="G824" s="76"/>
      <c r="H824" s="76"/>
      <c r="I824" s="76"/>
      <c r="AB824" s="75"/>
    </row>
    <row r="825" spans="2:28" s="74" customFormat="1" x14ac:dyDescent="0.3">
      <c r="B825" s="76"/>
      <c r="C825" s="76"/>
      <c r="D825" s="76"/>
      <c r="E825" s="76"/>
      <c r="F825" s="76"/>
      <c r="G825" s="76"/>
      <c r="H825" s="76"/>
      <c r="I825" s="76"/>
      <c r="AB825" s="75"/>
    </row>
    <row r="826" spans="2:28" s="74" customFormat="1" x14ac:dyDescent="0.3">
      <c r="B826" s="76"/>
      <c r="C826" s="76"/>
      <c r="D826" s="76"/>
      <c r="E826" s="76"/>
      <c r="F826" s="76"/>
      <c r="G826" s="76"/>
      <c r="H826" s="76"/>
      <c r="I826" s="76"/>
      <c r="AB826" s="75"/>
    </row>
    <row r="827" spans="2:28" s="74" customFormat="1" x14ac:dyDescent="0.3">
      <c r="B827" s="76"/>
      <c r="C827" s="76"/>
      <c r="D827" s="76"/>
      <c r="E827" s="76"/>
      <c r="F827" s="76"/>
      <c r="G827" s="76"/>
      <c r="H827" s="76"/>
      <c r="I827" s="76"/>
      <c r="AB827" s="75"/>
    </row>
    <row r="828" spans="2:28" s="74" customFormat="1" x14ac:dyDescent="0.3">
      <c r="B828" s="76"/>
      <c r="C828" s="76"/>
      <c r="D828" s="76"/>
      <c r="E828" s="76"/>
      <c r="F828" s="76"/>
      <c r="G828" s="76"/>
      <c r="H828" s="76"/>
      <c r="I828" s="76"/>
      <c r="AB828" s="75"/>
    </row>
    <row r="829" spans="2:28" s="74" customFormat="1" x14ac:dyDescent="0.3">
      <c r="B829" s="76"/>
      <c r="C829" s="76"/>
      <c r="D829" s="76"/>
      <c r="E829" s="76"/>
      <c r="F829" s="76"/>
      <c r="G829" s="76"/>
      <c r="H829" s="76"/>
      <c r="I829" s="76"/>
      <c r="AB829" s="75"/>
    </row>
    <row r="830" spans="2:28" s="74" customFormat="1" x14ac:dyDescent="0.3">
      <c r="B830" s="76"/>
      <c r="C830" s="76"/>
      <c r="D830" s="76"/>
      <c r="E830" s="76"/>
      <c r="F830" s="76"/>
      <c r="G830" s="76"/>
      <c r="H830" s="76"/>
      <c r="I830" s="76"/>
      <c r="AB830" s="75"/>
    </row>
    <row r="831" spans="2:28" s="74" customFormat="1" x14ac:dyDescent="0.3">
      <c r="B831" s="76"/>
      <c r="C831" s="76"/>
      <c r="D831" s="76"/>
      <c r="E831" s="76"/>
      <c r="F831" s="76"/>
      <c r="G831" s="76"/>
      <c r="H831" s="76"/>
      <c r="I831" s="76"/>
      <c r="AB831" s="75"/>
    </row>
    <row r="832" spans="2:28" s="74" customFormat="1" x14ac:dyDescent="0.3">
      <c r="B832" s="76"/>
      <c r="C832" s="76"/>
      <c r="D832" s="76"/>
      <c r="E832" s="76"/>
      <c r="F832" s="76"/>
      <c r="G832" s="76"/>
      <c r="H832" s="76"/>
      <c r="I832" s="76"/>
      <c r="AB832" s="75"/>
    </row>
    <row r="833" spans="2:28" s="74" customFormat="1" x14ac:dyDescent="0.3">
      <c r="B833" s="76"/>
      <c r="C833" s="76"/>
      <c r="D833" s="76"/>
      <c r="E833" s="76"/>
      <c r="F833" s="76"/>
      <c r="G833" s="76"/>
      <c r="H833" s="76"/>
      <c r="I833" s="76"/>
      <c r="AB833" s="75"/>
    </row>
    <row r="834" spans="2:28" s="74" customFormat="1" x14ac:dyDescent="0.3">
      <c r="B834" s="76"/>
      <c r="C834" s="76"/>
      <c r="D834" s="76"/>
      <c r="E834" s="76"/>
      <c r="F834" s="76"/>
      <c r="G834" s="76"/>
      <c r="H834" s="76"/>
      <c r="I834" s="76"/>
      <c r="AB834" s="75"/>
    </row>
    <row r="835" spans="2:28" s="74" customFormat="1" x14ac:dyDescent="0.3">
      <c r="B835" s="76"/>
      <c r="C835" s="76"/>
      <c r="D835" s="76"/>
      <c r="E835" s="76"/>
      <c r="F835" s="76"/>
      <c r="G835" s="76"/>
      <c r="H835" s="76"/>
      <c r="I835" s="76"/>
      <c r="AB835" s="75"/>
    </row>
    <row r="836" spans="2:28" s="74" customFormat="1" x14ac:dyDescent="0.3">
      <c r="B836" s="76"/>
      <c r="C836" s="76"/>
      <c r="D836" s="76"/>
      <c r="E836" s="76"/>
      <c r="F836" s="76"/>
      <c r="G836" s="76"/>
      <c r="H836" s="76"/>
      <c r="I836" s="76"/>
      <c r="AB836" s="75"/>
    </row>
    <row r="837" spans="2:28" s="74" customFormat="1" x14ac:dyDescent="0.3">
      <c r="B837" s="76"/>
      <c r="C837" s="76"/>
      <c r="D837" s="76"/>
      <c r="E837" s="76"/>
      <c r="F837" s="76"/>
      <c r="G837" s="76"/>
      <c r="H837" s="76"/>
      <c r="I837" s="76"/>
      <c r="AB837" s="75"/>
    </row>
    <row r="838" spans="2:28" s="74" customFormat="1" x14ac:dyDescent="0.3">
      <c r="B838" s="76"/>
      <c r="C838" s="76"/>
      <c r="D838" s="76"/>
      <c r="E838" s="76"/>
      <c r="F838" s="76"/>
      <c r="G838" s="76"/>
      <c r="H838" s="76"/>
      <c r="I838" s="76"/>
      <c r="AB838" s="75"/>
    </row>
    <row r="839" spans="2:28" s="74" customFormat="1" x14ac:dyDescent="0.3">
      <c r="B839" s="76"/>
      <c r="C839" s="76"/>
      <c r="D839" s="76"/>
      <c r="E839" s="76"/>
      <c r="F839" s="76"/>
      <c r="G839" s="76"/>
      <c r="H839" s="76"/>
      <c r="I839" s="76"/>
      <c r="AB839" s="75"/>
    </row>
    <row r="840" spans="2:28" s="74" customFormat="1" x14ac:dyDescent="0.3">
      <c r="B840" s="76"/>
      <c r="C840" s="76"/>
      <c r="D840" s="76"/>
      <c r="E840" s="76"/>
      <c r="F840" s="76"/>
      <c r="G840" s="76"/>
      <c r="H840" s="76"/>
      <c r="I840" s="76"/>
      <c r="AB840" s="75"/>
    </row>
    <row r="841" spans="2:28" s="74" customFormat="1" x14ac:dyDescent="0.3">
      <c r="B841" s="76"/>
      <c r="C841" s="76"/>
      <c r="D841" s="76"/>
      <c r="E841" s="76"/>
      <c r="F841" s="76"/>
      <c r="G841" s="76"/>
      <c r="H841" s="76"/>
      <c r="I841" s="76"/>
      <c r="AB841" s="75"/>
    </row>
    <row r="842" spans="2:28" s="74" customFormat="1" x14ac:dyDescent="0.3">
      <c r="B842" s="76"/>
      <c r="C842" s="76"/>
      <c r="D842" s="76"/>
      <c r="E842" s="76"/>
      <c r="F842" s="76"/>
      <c r="G842" s="76"/>
      <c r="H842" s="76"/>
      <c r="I842" s="76"/>
      <c r="AB842" s="75"/>
    </row>
    <row r="843" spans="2:28" s="74" customFormat="1" x14ac:dyDescent="0.3">
      <c r="B843" s="76"/>
      <c r="C843" s="76"/>
      <c r="D843" s="76"/>
      <c r="E843" s="76"/>
      <c r="F843" s="76"/>
      <c r="G843" s="76"/>
      <c r="H843" s="76"/>
      <c r="I843" s="76"/>
      <c r="AB843" s="75"/>
    </row>
    <row r="844" spans="2:28" s="74" customFormat="1" x14ac:dyDescent="0.3">
      <c r="B844" s="76"/>
      <c r="C844" s="76"/>
      <c r="D844" s="76"/>
      <c r="E844" s="76"/>
      <c r="F844" s="76"/>
      <c r="G844" s="76"/>
      <c r="H844" s="76"/>
      <c r="I844" s="76"/>
      <c r="AB844" s="75"/>
    </row>
    <row r="845" spans="2:28" s="74" customFormat="1" x14ac:dyDescent="0.3">
      <c r="B845" s="76"/>
      <c r="C845" s="76"/>
      <c r="D845" s="76"/>
      <c r="E845" s="76"/>
      <c r="F845" s="76"/>
      <c r="G845" s="76"/>
      <c r="H845" s="76"/>
      <c r="I845" s="76"/>
      <c r="AB845" s="75"/>
    </row>
    <row r="846" spans="2:28" s="74" customFormat="1" x14ac:dyDescent="0.3">
      <c r="B846" s="76"/>
      <c r="C846" s="76"/>
      <c r="D846" s="76"/>
      <c r="E846" s="76"/>
      <c r="F846" s="76"/>
      <c r="G846" s="76"/>
      <c r="H846" s="76"/>
      <c r="I846" s="76"/>
      <c r="AB846" s="75"/>
    </row>
    <row r="847" spans="2:28" x14ac:dyDescent="0.3">
      <c r="B847" s="76"/>
      <c r="C847" s="76"/>
      <c r="D847" s="76"/>
      <c r="E847" s="76"/>
      <c r="F847" s="76"/>
      <c r="G847" s="76"/>
      <c r="H847" s="76"/>
    </row>
  </sheetData>
  <mergeCells count="3">
    <mergeCell ref="P2:R2"/>
    <mergeCell ref="B77:G77"/>
    <mergeCell ref="B69:G69"/>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C84"/>
  <sheetViews>
    <sheetView tabSelected="1" workbookViewId="0"/>
  </sheetViews>
  <sheetFormatPr defaultRowHeight="13.2" x14ac:dyDescent="0.25"/>
  <cols>
    <col min="1" max="1" width="38" style="35" customWidth="1"/>
    <col min="2" max="2" width="13.109375" style="36" customWidth="1"/>
    <col min="3" max="3" width="10.44140625" style="37" customWidth="1"/>
  </cols>
  <sheetData>
    <row r="1" spans="1:3" ht="26.4" x14ac:dyDescent="0.25">
      <c r="A1" s="160" t="s">
        <v>5</v>
      </c>
      <c r="B1" s="158" t="s">
        <v>139</v>
      </c>
      <c r="C1" s="159" t="s">
        <v>6</v>
      </c>
    </row>
    <row r="2" spans="1:3" x14ac:dyDescent="0.25">
      <c r="A2" s="22" t="str">
        <f>Calculations!A16</f>
        <v>Flood</v>
      </c>
      <c r="B2" s="36">
        <f>Calculations!Z16</f>
        <v>1.8740468749999999</v>
      </c>
      <c r="C2" s="37">
        <f>RANK(B2, $B$2:$B$63, 0)</f>
        <v>1</v>
      </c>
    </row>
    <row r="3" spans="1:3" x14ac:dyDescent="0.25">
      <c r="A3" s="22" t="str">
        <f>Calculations!A9</f>
        <v>Dam Failure</v>
      </c>
      <c r="B3" s="36">
        <f>Calculations!Z9</f>
        <v>1.6319999999999997</v>
      </c>
      <c r="C3" s="37">
        <f>RANK(B3, $B$2:$B$63, 0)</f>
        <v>2</v>
      </c>
    </row>
    <row r="4" spans="1:3" x14ac:dyDescent="0.25">
      <c r="A4" s="22" t="str">
        <f>Calculations!A63</f>
        <v>Transportation Infrastructure Failure</v>
      </c>
      <c r="B4" s="36">
        <f>Calculations!Z63</f>
        <v>1.3185624999999999</v>
      </c>
      <c r="C4" s="37">
        <f>RANK(B4, $B$2:$B$63, 0)</f>
        <v>3</v>
      </c>
    </row>
    <row r="5" spans="1:3" x14ac:dyDescent="0.25">
      <c r="A5" s="22" t="str">
        <f>Calculations!A15</f>
        <v>Fire - Largescale Urban</v>
      </c>
      <c r="B5" s="36">
        <f>Calculations!Z15</f>
        <v>0.99662499999999998</v>
      </c>
      <c r="C5" s="37">
        <f>RANK(B5, $B$2:$B$63, 0)</f>
        <v>4</v>
      </c>
    </row>
    <row r="6" spans="1:3" x14ac:dyDescent="0.25">
      <c r="A6" s="22" t="str">
        <f>Calculations!A59</f>
        <v>Improvised Explosive Device</v>
      </c>
      <c r="B6" s="36">
        <f>Calculations!Z59</f>
        <v>0.75839999999999985</v>
      </c>
      <c r="C6" s="37">
        <f>RANK(B6, $B$2:$B$63, 0)</f>
        <v>5</v>
      </c>
    </row>
    <row r="7" spans="1:3" x14ac:dyDescent="0.25">
      <c r="A7" s="22" t="str">
        <f>Calculations!A11</f>
        <v>Earthquake - Major</v>
      </c>
      <c r="B7" s="36">
        <f>Calculations!Z11</f>
        <v>0.75839999999999985</v>
      </c>
      <c r="C7" s="37">
        <f>RANK(B7, $B$2:$B$63, 0)</f>
        <v>5</v>
      </c>
    </row>
    <row r="8" spans="1:3" x14ac:dyDescent="0.25">
      <c r="A8" s="22" t="str">
        <f>Calculations!A62</f>
        <v>Supply Shortage</v>
      </c>
      <c r="B8" s="36">
        <f>Calculations!Z62</f>
        <v>0.74654999999999994</v>
      </c>
      <c r="C8" s="37">
        <f>RANK(B8, $B$2:$B$63, 0)</f>
        <v>7</v>
      </c>
    </row>
    <row r="9" spans="1:3" x14ac:dyDescent="0.25">
      <c r="A9" s="22" t="str">
        <f>Calculations!A22</f>
        <v>Severe Winter Storm</v>
      </c>
      <c r="B9" s="36">
        <f>Calculations!Z22</f>
        <v>0.73895625000000009</v>
      </c>
      <c r="C9" s="37">
        <f>RANK(B9, $B$2:$B$63, 0)</f>
        <v>8</v>
      </c>
    </row>
    <row r="10" spans="1:3" x14ac:dyDescent="0.25">
      <c r="A10" s="22" t="str">
        <f>Calculations!A31</f>
        <v>Aerosolized Anthrax</v>
      </c>
      <c r="B10" s="36">
        <f>Calculations!Z31</f>
        <v>0.66360000000000008</v>
      </c>
      <c r="C10" s="37">
        <f>RANK(B10, $B$2:$B$63, 0)</f>
        <v>9</v>
      </c>
    </row>
    <row r="11" spans="1:3" x14ac:dyDescent="0.25">
      <c r="A11" s="22" t="str">
        <f>Calculations!A30</f>
        <v>Windstorm</v>
      </c>
      <c r="B11" s="36">
        <f>Calculations!Z30</f>
        <v>0.54843750000000002</v>
      </c>
      <c r="C11" s="37">
        <f>RANK(B11, $B$2:$B$63, 0)</f>
        <v>10</v>
      </c>
    </row>
    <row r="12" spans="1:3" x14ac:dyDescent="0.25">
      <c r="A12" s="22" t="str">
        <f>Calculations!A55</f>
        <v>Communications Failure</v>
      </c>
      <c r="B12" s="36">
        <f>Calculations!Z55</f>
        <v>0.51508406249999994</v>
      </c>
      <c r="C12" s="37">
        <f>RANK(B12, $B$2:$B$63, 0)</f>
        <v>11</v>
      </c>
    </row>
    <row r="13" spans="1:3" x14ac:dyDescent="0.25">
      <c r="A13" s="22" t="str">
        <f>Calculations!A14</f>
        <v>Extreme Summer Weather</v>
      </c>
      <c r="B13" s="36">
        <f>Calculations!Z14</f>
        <v>0.45579585937499995</v>
      </c>
      <c r="C13" s="37">
        <f>RANK(B13, $B$2:$B$63, 0)</f>
        <v>12</v>
      </c>
    </row>
    <row r="14" spans="1:3" x14ac:dyDescent="0.25">
      <c r="A14" s="22" t="str">
        <f>Calculations!A4</f>
        <v>Active Shooter</v>
      </c>
      <c r="B14" s="36">
        <f>Calculations!Z4</f>
        <v>0.38997070312499993</v>
      </c>
      <c r="C14" s="37">
        <f>RANK(B14, $B$2:$B$63, 0)</f>
        <v>13</v>
      </c>
    </row>
    <row r="15" spans="1:3" x14ac:dyDescent="0.25">
      <c r="A15" s="22" t="str">
        <f>Calculations!A43</f>
        <v>Vectorborne Disease</v>
      </c>
      <c r="B15" s="36">
        <f>Calculations!Z43</f>
        <v>0.24148124999999995</v>
      </c>
      <c r="C15" s="37">
        <f>RANK(B15, $B$2:$B$63, 0)</f>
        <v>14</v>
      </c>
    </row>
    <row r="16" spans="1:3" x14ac:dyDescent="0.25">
      <c r="A16" s="22" t="str">
        <f>Calculations!A32</f>
        <v>Agroterrorism</v>
      </c>
      <c r="B16" s="36">
        <f>Calculations!Z32</f>
        <v>0.23676300000000003</v>
      </c>
      <c r="C16" s="37">
        <f>RANK(B16, $B$2:$B$63, 0)</f>
        <v>15</v>
      </c>
    </row>
    <row r="17" spans="1:3" x14ac:dyDescent="0.25">
      <c r="A17" s="22" t="str">
        <f>Calculations!A57</f>
        <v>Electrical Failure</v>
      </c>
      <c r="B17" s="36">
        <f>Calculations!Z57</f>
        <v>0.2139875</v>
      </c>
      <c r="C17" s="37">
        <f>RANK(B17, $B$2:$B$63, 0)</f>
        <v>16</v>
      </c>
    </row>
    <row r="18" spans="1:3" x14ac:dyDescent="0.25">
      <c r="A18" s="22" t="str">
        <f>Calculations!A21</f>
        <v>Population Displacement-Mass Evacuation</v>
      </c>
      <c r="B18" s="36">
        <f>Calculations!Z21</f>
        <v>0.20680101562500003</v>
      </c>
      <c r="C18" s="37">
        <f>RANK(B18, $B$2:$B$63, 0)</f>
        <v>17</v>
      </c>
    </row>
    <row r="19" spans="1:3" x14ac:dyDescent="0.25">
      <c r="A19" s="22" t="str">
        <f>Calculations!A65</f>
        <v>Water Supply Disruption</v>
      </c>
      <c r="B19" s="36">
        <f>Calculations!Z65</f>
        <v>0.19463625000000004</v>
      </c>
      <c r="C19" s="37">
        <f>RANK(B19, $B$2:$B$63, 0)</f>
        <v>18</v>
      </c>
    </row>
    <row r="20" spans="1:3" x14ac:dyDescent="0.25">
      <c r="A20" s="22" t="str">
        <f>Calculations!A29</f>
        <v>Wildfire</v>
      </c>
      <c r="B20" s="36">
        <f>Calculations!Z29</f>
        <v>0.19378124999999996</v>
      </c>
      <c r="C20" s="37">
        <f>RANK(B20, $B$2:$B$63, 0)</f>
        <v>19</v>
      </c>
    </row>
    <row r="21" spans="1:3" x14ac:dyDescent="0.25">
      <c r="A21" s="22" t="str">
        <f>Calculations!A64</f>
        <v>Water Supply Contamination</v>
      </c>
      <c r="B21" s="36">
        <f>Calculations!Z64</f>
        <v>0.187470703125</v>
      </c>
      <c r="C21" s="37">
        <f>RANK(B21, $B$2:$B$63, 0)</f>
        <v>20</v>
      </c>
    </row>
    <row r="22" spans="1:3" x14ac:dyDescent="0.25">
      <c r="A22" s="22" t="str">
        <f>Calculations!A53</f>
        <v>Ricin</v>
      </c>
      <c r="B22" s="36">
        <f>Calculations!Z53</f>
        <v>0.18122167968750003</v>
      </c>
      <c r="C22" s="37">
        <f>RANK(B22, $B$2:$B$63, 0)</f>
        <v>21</v>
      </c>
    </row>
    <row r="23" spans="1:3" x14ac:dyDescent="0.25">
      <c r="A23" s="22" t="str">
        <f>Calculations!A51</f>
        <v>Radiological Dispersal Device</v>
      </c>
      <c r="B23" s="36">
        <f>Calculations!Z51</f>
        <v>0.17497265625000002</v>
      </c>
      <c r="C23" s="37">
        <f>RANK(B23, $B$2:$B$63, 0)</f>
        <v>22</v>
      </c>
    </row>
    <row r="24" spans="1:3" x14ac:dyDescent="0.25">
      <c r="A24" s="22" t="str">
        <f>Calculations!A52</f>
        <v>Radiological Incident – Fixed Facility</v>
      </c>
      <c r="B24" s="36">
        <f>Calculations!Z52</f>
        <v>0.17497265625000002</v>
      </c>
      <c r="C24" s="37">
        <f>RANK(B24, $B$2:$B$63, 0)</f>
        <v>22</v>
      </c>
    </row>
    <row r="25" spans="1:3" x14ac:dyDescent="0.25">
      <c r="A25" s="22" t="str">
        <f>Calculations!A54</f>
        <v>Train Accident – Chlorine Release</v>
      </c>
      <c r="B25" s="36">
        <f>Calculations!Z54</f>
        <v>0.17497265625000002</v>
      </c>
      <c r="C25" s="37">
        <f>RANK(B25, $B$2:$B$63, 0)</f>
        <v>22</v>
      </c>
    </row>
    <row r="26" spans="1:3" x14ac:dyDescent="0.25">
      <c r="A26" s="22" t="str">
        <f>Calculations!A25</f>
        <v>Tornado</v>
      </c>
      <c r="B26" s="36">
        <f>Calculations!Z25</f>
        <v>0.17339999999999997</v>
      </c>
      <c r="C26" s="37">
        <f>RANK(B26, $B$2:$B$63, 0)</f>
        <v>25</v>
      </c>
    </row>
    <row r="27" spans="1:3" x14ac:dyDescent="0.25">
      <c r="A27" s="22" t="str">
        <f>Calculations!A34</f>
        <v>Communicable Disease Outbreak</v>
      </c>
      <c r="B27" s="36">
        <f>Calculations!Z34</f>
        <v>0.17099999999999999</v>
      </c>
      <c r="C27" s="37">
        <f>RANK(B27, $B$2:$B$63, 0)</f>
        <v>26</v>
      </c>
    </row>
    <row r="28" spans="1:3" ht="15.75" customHeight="1" x14ac:dyDescent="0.25">
      <c r="A28" s="22" t="str">
        <f>Calculations!A47</f>
        <v>Mass Casualty HazMat Incident</v>
      </c>
      <c r="B28" s="36">
        <f>Calculations!Z47</f>
        <v>0.14938750000000001</v>
      </c>
      <c r="C28" s="37">
        <f>RANK(B28, $B$2:$B$63, 0)</f>
        <v>27</v>
      </c>
    </row>
    <row r="29" spans="1:3" ht="15.75" customHeight="1" x14ac:dyDescent="0.25">
      <c r="A29" s="22" t="str">
        <f>Calculations!A18</f>
        <v>Major Hurricane</v>
      </c>
      <c r="B29" s="36">
        <f>Calculations!Z18</f>
        <v>0.14171624999999999</v>
      </c>
      <c r="C29" s="37">
        <f>RANK(B29, $B$2:$B$63, 0)</f>
        <v>28</v>
      </c>
    </row>
    <row r="30" spans="1:3" x14ac:dyDescent="0.25">
      <c r="A30" s="22" t="str">
        <f>Calculations!A39</f>
        <v>Pandemic Flu</v>
      </c>
      <c r="B30" s="36">
        <f>Calculations!Z39</f>
        <v>0.13031296875000001</v>
      </c>
      <c r="C30" s="37">
        <f>RANK(B30, $B$2:$B$63, 0)</f>
        <v>29</v>
      </c>
    </row>
    <row r="31" spans="1:3" x14ac:dyDescent="0.25">
      <c r="A31" s="22" t="str">
        <f>Calculations!A23</f>
        <v>Storm Surge</v>
      </c>
      <c r="B31" s="36">
        <f>Calculations!Z23</f>
        <v>0.11328749999999999</v>
      </c>
      <c r="C31" s="37">
        <f>RANK(B31, $B$2:$B$63, 0)</f>
        <v>30</v>
      </c>
    </row>
    <row r="32" spans="1:3" x14ac:dyDescent="0.25">
      <c r="A32" s="22" t="str">
        <f>Calculations!A17</f>
        <v>Hailstorm</v>
      </c>
      <c r="B32" s="36">
        <f>Calculations!Z17</f>
        <v>0.112625</v>
      </c>
      <c r="C32" s="37">
        <f>RANK(B32, $B$2:$B$63, 0)</f>
        <v>31</v>
      </c>
    </row>
    <row r="33" spans="1:3" x14ac:dyDescent="0.25">
      <c r="A33" s="22" t="str">
        <f>Calculations!A58</f>
        <v>Information Systems Failure</v>
      </c>
      <c r="B33" s="36">
        <f>Calculations!Z58</f>
        <v>0.10840156249999998</v>
      </c>
      <c r="C33" s="37">
        <f>RANK(B33, $B$2:$B$63, 0)</f>
        <v>32</v>
      </c>
    </row>
    <row r="34" spans="1:3" x14ac:dyDescent="0.25">
      <c r="A34" s="22" t="str">
        <f>Calculations!A6</f>
        <v>Civil Disorder</v>
      </c>
      <c r="B34" s="36">
        <f>Calculations!Z6</f>
        <v>9.3713749999999998E-2</v>
      </c>
      <c r="C34" s="37">
        <f>RANK(B34, $B$2:$B$63, 0)</f>
        <v>33</v>
      </c>
    </row>
    <row r="35" spans="1:3" x14ac:dyDescent="0.25">
      <c r="A35" s="22" t="str">
        <f>Calculations!A10</f>
        <v>Drought</v>
      </c>
      <c r="B35" s="36">
        <f>Calculations!Z10</f>
        <v>7.8625000000000014E-2</v>
      </c>
      <c r="C35" s="37">
        <f>RANK(B35, $B$2:$B$63, 0)</f>
        <v>34</v>
      </c>
    </row>
    <row r="36" spans="1:3" x14ac:dyDescent="0.25">
      <c r="A36" s="22" t="str">
        <f>Calculations!A61</f>
        <v>Sewer Failure</v>
      </c>
      <c r="B36" s="36">
        <f>Calculations!Z61</f>
        <v>7.4556250000000018E-2</v>
      </c>
      <c r="C36" s="37">
        <f>RANK(B36, $B$2:$B$63, 0)</f>
        <v>35</v>
      </c>
    </row>
    <row r="37" spans="1:3" x14ac:dyDescent="0.25">
      <c r="A37" s="22" t="str">
        <f>Calculations!A46</f>
        <v>Industrial Plant Explosion</v>
      </c>
      <c r="B37" s="36">
        <f>Calculations!Z46</f>
        <v>6.9421250000000018E-2</v>
      </c>
      <c r="C37" s="37">
        <f>RANK(B37, $B$2:$B$63, 0)</f>
        <v>36</v>
      </c>
    </row>
    <row r="38" spans="1:3" x14ac:dyDescent="0.25">
      <c r="A38" s="22" t="str">
        <f>Calculations!A45</f>
        <v>Factory Chemical Spill</v>
      </c>
      <c r="B38" s="36">
        <f>Calculations!Z45</f>
        <v>6.9421250000000018E-2</v>
      </c>
      <c r="C38" s="37">
        <f>RANK(B38, $B$2:$B$63, 0)</f>
        <v>36</v>
      </c>
    </row>
    <row r="39" spans="1:3" x14ac:dyDescent="0.25">
      <c r="A39" s="22" t="str">
        <f>Calculations!A35</f>
        <v>Emergent Disease</v>
      </c>
      <c r="B39" s="36">
        <f>Calculations!Z35</f>
        <v>6.5989687499999991E-2</v>
      </c>
      <c r="C39" s="37">
        <f>RANK(B39, $B$2:$B$63, 0)</f>
        <v>38</v>
      </c>
    </row>
    <row r="40" spans="1:3" ht="27" customHeight="1" x14ac:dyDescent="0.25">
      <c r="A40" s="22" t="str">
        <f>Calculations!A12</f>
        <v>Earthquake - Moderate</v>
      </c>
      <c r="B40" s="36">
        <f>Calculations!Z12</f>
        <v>5.7916875E-2</v>
      </c>
      <c r="C40" s="37">
        <f>RANK(B40, $B$2:$B$63, 0)</f>
        <v>39</v>
      </c>
    </row>
    <row r="41" spans="1:3" x14ac:dyDescent="0.25">
      <c r="A41" s="22" t="str">
        <f>Calculations!A19</f>
        <v>Landslide</v>
      </c>
      <c r="B41" s="36">
        <f>Calculations!Z19</f>
        <v>4.3647499999999992E-2</v>
      </c>
      <c r="C41" s="37">
        <f>RANK(B41, $B$2:$B$63, 0)</f>
        <v>40</v>
      </c>
    </row>
    <row r="42" spans="1:3" x14ac:dyDescent="0.25">
      <c r="A42" s="22" t="str">
        <f>Calculations!A36</f>
        <v>Food Supply Contamination</v>
      </c>
      <c r="B42" s="36">
        <f>Calculations!Z36</f>
        <v>4.2659999999999997E-2</v>
      </c>
      <c r="C42" s="37">
        <f>RANK(B42, $B$2:$B$63, 0)</f>
        <v>41</v>
      </c>
    </row>
    <row r="43" spans="1:3" x14ac:dyDescent="0.25">
      <c r="A43" s="22" t="str">
        <f>Calculations!A24</f>
        <v>Thunderstorm &amp; Lightning</v>
      </c>
      <c r="B43" s="36">
        <f>Calculations!Z24</f>
        <v>3.78984375E-2</v>
      </c>
      <c r="C43" s="37">
        <f>RANK(B43, $B$2:$B$63, 0)</f>
        <v>42</v>
      </c>
    </row>
    <row r="44" spans="1:3" x14ac:dyDescent="0.25">
      <c r="A44" s="22" t="str">
        <f>Calculations!A7</f>
        <v>Climate Change</v>
      </c>
      <c r="B44" s="36">
        <f>Calculations!Z7</f>
        <v>7.3631249999999999E-3</v>
      </c>
      <c r="C44" s="37">
        <f>RANK(B44, $B$2:$B$63, 0)</f>
        <v>43</v>
      </c>
    </row>
    <row r="45" spans="1:3" x14ac:dyDescent="0.25">
      <c r="A45" s="22" t="str">
        <f>Calculations!A56</f>
        <v>Cyber Attack</v>
      </c>
      <c r="B45" s="36">
        <f>Calculations!Z56</f>
        <v>0</v>
      </c>
      <c r="C45" s="37">
        <f>RANK(B45, $B$2:$B$63, 0)</f>
        <v>44</v>
      </c>
    </row>
    <row r="46" spans="1:3" x14ac:dyDescent="0.25">
      <c r="A46" s="22" t="str">
        <f>Calculations!A60</f>
        <v>Off-shore Oil Spill</v>
      </c>
      <c r="B46" s="36">
        <f>Calculations!Z60</f>
        <v>0</v>
      </c>
      <c r="C46" s="37">
        <f>RANK(B46, $B$2:$B$63, 0)</f>
        <v>44</v>
      </c>
    </row>
    <row r="47" spans="1:3" x14ac:dyDescent="0.25">
      <c r="A47" s="22" t="str">
        <f>Calculations!A33</f>
        <v>Botulism</v>
      </c>
      <c r="B47" s="36">
        <f>Calculations!Z33</f>
        <v>0</v>
      </c>
      <c r="C47" s="37">
        <f>RANK(B47, $B$2:$B$63, 0)</f>
        <v>44</v>
      </c>
    </row>
    <row r="48" spans="1:3" x14ac:dyDescent="0.25">
      <c r="A48" s="22" t="str">
        <f>Calculations!A37</f>
        <v xml:space="preserve">Intentional Food Contamination </v>
      </c>
      <c r="B48" s="36">
        <f>Calculations!Z37</f>
        <v>0</v>
      </c>
      <c r="C48" s="37">
        <f>RANK(B48, $B$2:$B$63, 0)</f>
        <v>44</v>
      </c>
    </row>
    <row r="49" spans="1:3" x14ac:dyDescent="0.25">
      <c r="A49" s="22" t="str">
        <f>Calculations!A27</f>
        <v>Tsunami</v>
      </c>
      <c r="B49" s="36">
        <f>Calculations!Z27</f>
        <v>0</v>
      </c>
      <c r="C49" s="37">
        <f>RANK(B49, $B$2:$B$63, 0)</f>
        <v>44</v>
      </c>
    </row>
    <row r="50" spans="1:3" x14ac:dyDescent="0.25">
      <c r="A50" s="22" t="str">
        <f>Calculations!A28</f>
        <v>Volcano</v>
      </c>
      <c r="B50" s="36">
        <f>Calculations!Z28</f>
        <v>0</v>
      </c>
      <c r="C50" s="37">
        <f>RANK(B50, $B$2:$B$63, 0)</f>
        <v>44</v>
      </c>
    </row>
    <row r="51" spans="1:3" ht="15" customHeight="1" x14ac:dyDescent="0.25">
      <c r="A51" s="22" t="str">
        <f>Calculations!A50</f>
        <v>Nuclear Facility Failure</v>
      </c>
      <c r="B51" s="36">
        <f>Calculations!Z50</f>
        <v>0</v>
      </c>
      <c r="C51" s="37">
        <f>RANK(B51, $B$2:$B$63, 0)</f>
        <v>44</v>
      </c>
    </row>
    <row r="52" spans="1:3" x14ac:dyDescent="0.25">
      <c r="A52" s="22" t="str">
        <f>Calculations!A5</f>
        <v>Avalanche</v>
      </c>
      <c r="B52" s="36">
        <f>Calculations!Z5</f>
        <v>0</v>
      </c>
      <c r="C52" s="37">
        <f>RANK(B52, $B$2:$B$63, 0)</f>
        <v>44</v>
      </c>
    </row>
    <row r="53" spans="1:3" x14ac:dyDescent="0.25">
      <c r="A53" s="22" t="str">
        <f>Calculations!A49</f>
        <v xml:space="preserve">Nuclear Explosion – 10 Kiloton </v>
      </c>
      <c r="B53" s="36">
        <f>Calculations!Z49</f>
        <v>0</v>
      </c>
      <c r="C53" s="37">
        <f>RANK(B53, $B$2:$B$63, 0)</f>
        <v>44</v>
      </c>
    </row>
    <row r="54" spans="1:3" x14ac:dyDescent="0.25">
      <c r="A54" s="22" t="str">
        <f>Calculations!A42</f>
        <v>Tularemia</v>
      </c>
      <c r="B54" s="36">
        <f>Calculations!Z42</f>
        <v>0</v>
      </c>
      <c r="C54" s="37">
        <f>RANK(B54, $B$2:$B$63, 0)</f>
        <v>44</v>
      </c>
    </row>
    <row r="55" spans="1:3" x14ac:dyDescent="0.25">
      <c r="A55" s="22" t="str">
        <f>Calculations!A26</f>
        <v>Major Tropical Cyclone</v>
      </c>
      <c r="B55" s="36">
        <f>Calculations!Z26</f>
        <v>0</v>
      </c>
      <c r="C55" s="37">
        <f>RANK(B55, $B$2:$B$63, 0)</f>
        <v>44</v>
      </c>
    </row>
    <row r="56" spans="1:3" x14ac:dyDescent="0.25">
      <c r="A56" s="22" t="str">
        <f>Calculations!A48</f>
        <v>Nerve Agent</v>
      </c>
      <c r="B56" s="36">
        <f>Calculations!Z48</f>
        <v>0</v>
      </c>
      <c r="C56" s="37">
        <f>RANK(B56, $B$2:$B$63, 0)</f>
        <v>44</v>
      </c>
    </row>
    <row r="57" spans="1:3" x14ac:dyDescent="0.25">
      <c r="A57" s="22" t="str">
        <f>Calculations!A8</f>
        <v>Coastal Erosion</v>
      </c>
      <c r="B57" s="36">
        <f>Calculations!Z8</f>
        <v>0</v>
      </c>
      <c r="C57" s="37">
        <f>RANK(B57, $B$2:$B$63, 0)</f>
        <v>44</v>
      </c>
    </row>
    <row r="58" spans="1:3" ht="25.5" customHeight="1" x14ac:dyDescent="0.25">
      <c r="A58" s="22" t="str">
        <f>Calculations!A41</f>
        <v>Smallpox</v>
      </c>
      <c r="B58" s="36">
        <f>Calculations!Z41</f>
        <v>0</v>
      </c>
      <c r="C58" s="37">
        <f>RANK(B58, $B$2:$B$63, 0)</f>
        <v>44</v>
      </c>
    </row>
    <row r="59" spans="1:3" x14ac:dyDescent="0.25">
      <c r="A59" s="22" t="str">
        <f>Calculations!A13</f>
        <v>Expansive Soil</v>
      </c>
      <c r="B59" s="36">
        <f>Calculations!Z13</f>
        <v>0</v>
      </c>
      <c r="C59" s="37">
        <f>RANK(B59, $B$2:$B$63, 0)</f>
        <v>44</v>
      </c>
    </row>
    <row r="60" spans="1:3" x14ac:dyDescent="0.25">
      <c r="A60" s="22" t="str">
        <f>Calculations!A40</f>
        <v>Pneumonic Plague</v>
      </c>
      <c r="B60" s="36">
        <f>Calculations!Z40</f>
        <v>0</v>
      </c>
      <c r="C60" s="37">
        <f>RANK(B60, $B$2:$B$63, 0)</f>
        <v>44</v>
      </c>
    </row>
    <row r="61" spans="1:3" x14ac:dyDescent="0.25">
      <c r="A61" s="22" t="str">
        <f>Calculations!A44</f>
        <v>Blister Agent</v>
      </c>
      <c r="B61" s="36">
        <f>Calculations!Z44</f>
        <v>0</v>
      </c>
      <c r="C61" s="37">
        <f>RANK(B61, $B$2:$B$63, 0)</f>
        <v>44</v>
      </c>
    </row>
    <row r="62" spans="1:3" x14ac:dyDescent="0.25">
      <c r="A62" s="22" t="str">
        <f>Calculations!A20</f>
        <v>Land Subsidence</v>
      </c>
      <c r="B62" s="36">
        <f>Calculations!Z20</f>
        <v>0</v>
      </c>
      <c r="C62" s="37">
        <f>RANK(B62, $B$2:$B$63, 0)</f>
        <v>44</v>
      </c>
    </row>
    <row r="63" spans="1:3" x14ac:dyDescent="0.25">
      <c r="A63" s="22" t="str">
        <f>Calculations!A38</f>
        <v>Intentional Water Contamination</v>
      </c>
      <c r="B63" s="36">
        <f>Calculations!Z38</f>
        <v>0</v>
      </c>
      <c r="C63" s="37">
        <f>RANK(B63, $B$2:$B$63, 0)</f>
        <v>44</v>
      </c>
    </row>
    <row r="64" spans="1:3"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row r="81" spans="1:1" x14ac:dyDescent="0.25">
      <c r="A81" s="22"/>
    </row>
    <row r="82" spans="1:1" x14ac:dyDescent="0.25">
      <c r="A82" s="22"/>
    </row>
    <row r="83" spans="1:1" x14ac:dyDescent="0.25">
      <c r="A83" s="22"/>
    </row>
    <row r="84" spans="1:1" x14ac:dyDescent="0.25">
      <c r="A84" s="22"/>
    </row>
  </sheetData>
  <autoFilter ref="A1:C58">
    <sortState ref="A2:C63">
      <sortCondition ref="C1:C58"/>
    </sortState>
  </autoFilter>
  <phoneticPr fontId="11"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99FF"/>
  </sheetPr>
  <dimension ref="A1:G65"/>
  <sheetViews>
    <sheetView zoomScale="115" zoomScaleNormal="115" workbookViewId="0"/>
  </sheetViews>
  <sheetFormatPr defaultColWidth="12.5546875" defaultRowHeight="15.6" x14ac:dyDescent="0.3"/>
  <cols>
    <col min="1" max="1" width="35.44140625" style="66" customWidth="1"/>
    <col min="2" max="6" width="12.5546875" style="66" customWidth="1"/>
    <col min="7" max="7" width="12.5546875" style="67"/>
    <col min="8" max="16384" width="12.5546875" style="66"/>
  </cols>
  <sheetData>
    <row r="1" spans="1:7" x14ac:dyDescent="0.3">
      <c r="A1" s="161" t="s">
        <v>147</v>
      </c>
      <c r="B1" s="161"/>
      <c r="C1" s="161"/>
      <c r="D1" s="161"/>
      <c r="E1" s="161"/>
      <c r="F1" s="161"/>
      <c r="G1" s="162"/>
    </row>
    <row r="2" spans="1:7" x14ac:dyDescent="0.3">
      <c r="A2" s="161"/>
      <c r="B2" s="169" t="s">
        <v>100</v>
      </c>
      <c r="C2" s="161"/>
      <c r="D2" s="161"/>
      <c r="E2" s="161"/>
      <c r="F2" s="161"/>
      <c r="G2" s="162"/>
    </row>
    <row r="3" spans="1:7" x14ac:dyDescent="0.3">
      <c r="A3" s="168" t="s">
        <v>5</v>
      </c>
      <c r="B3" s="163">
        <v>1</v>
      </c>
      <c r="C3" s="163">
        <v>2</v>
      </c>
      <c r="D3" s="163">
        <v>3</v>
      </c>
      <c r="E3" s="163">
        <v>4</v>
      </c>
      <c r="F3" s="163">
        <v>5</v>
      </c>
      <c r="G3" s="164" t="s">
        <v>99</v>
      </c>
    </row>
    <row r="4" spans="1:7" x14ac:dyDescent="0.3">
      <c r="A4" s="69" t="s">
        <v>98</v>
      </c>
      <c r="B4" s="165"/>
      <c r="C4" s="165"/>
      <c r="D4" s="165"/>
      <c r="E4" s="165"/>
      <c r="F4" s="165"/>
      <c r="G4" s="166" t="e">
        <f>AVERAGE(B4:F4)</f>
        <v>#DIV/0!</v>
      </c>
    </row>
    <row r="5" spans="1:7" x14ac:dyDescent="0.3">
      <c r="A5" s="55" t="s">
        <v>27</v>
      </c>
      <c r="B5" s="165"/>
      <c r="C5" s="165"/>
      <c r="D5" s="165"/>
      <c r="E5" s="165"/>
      <c r="F5" s="165"/>
      <c r="G5" s="166" t="e">
        <f t="shared" ref="G5:G65" si="0">AVERAGE(B5:F5)</f>
        <v>#DIV/0!</v>
      </c>
    </row>
    <row r="6" spans="1:7" x14ac:dyDescent="0.3">
      <c r="A6" s="55" t="s">
        <v>17</v>
      </c>
      <c r="B6" s="165"/>
      <c r="C6" s="165"/>
      <c r="D6" s="165"/>
      <c r="E6" s="165"/>
      <c r="F6" s="165"/>
      <c r="G6" s="166" t="e">
        <f t="shared" si="0"/>
        <v>#DIV/0!</v>
      </c>
    </row>
    <row r="7" spans="1:7" x14ac:dyDescent="0.3">
      <c r="A7" s="55" t="s">
        <v>47</v>
      </c>
      <c r="B7" s="165"/>
      <c r="C7" s="165"/>
      <c r="D7" s="165"/>
      <c r="E7" s="165"/>
      <c r="F7" s="165"/>
      <c r="G7" s="166" t="e">
        <f t="shared" si="0"/>
        <v>#DIV/0!</v>
      </c>
    </row>
    <row r="8" spans="1:7" x14ac:dyDescent="0.3">
      <c r="A8" s="55" t="s">
        <v>18</v>
      </c>
      <c r="B8" s="165"/>
      <c r="C8" s="165"/>
      <c r="D8" s="165"/>
      <c r="E8" s="165"/>
      <c r="F8" s="165"/>
      <c r="G8" s="166" t="e">
        <f t="shared" si="0"/>
        <v>#DIV/0!</v>
      </c>
    </row>
    <row r="9" spans="1:7" x14ac:dyDescent="0.3">
      <c r="A9" s="56" t="s">
        <v>28</v>
      </c>
      <c r="B9" s="165"/>
      <c r="C9" s="165"/>
      <c r="D9" s="165"/>
      <c r="E9" s="165"/>
      <c r="F9" s="165"/>
      <c r="G9" s="166" t="e">
        <f t="shared" si="0"/>
        <v>#DIV/0!</v>
      </c>
    </row>
    <row r="10" spans="1:7" x14ac:dyDescent="0.3">
      <c r="A10" s="56" t="s">
        <v>9</v>
      </c>
      <c r="B10" s="165"/>
      <c r="C10" s="167"/>
      <c r="D10" s="165"/>
      <c r="E10" s="165"/>
      <c r="F10" s="165"/>
      <c r="G10" s="166" t="e">
        <f t="shared" si="0"/>
        <v>#DIV/0!</v>
      </c>
    </row>
    <row r="11" spans="1:7" x14ac:dyDescent="0.3">
      <c r="A11" s="56" t="s">
        <v>82</v>
      </c>
      <c r="B11" s="165"/>
      <c r="C11" s="167"/>
      <c r="D11" s="165"/>
      <c r="E11" s="165"/>
      <c r="F11" s="165"/>
      <c r="G11" s="166" t="e">
        <f t="shared" si="0"/>
        <v>#DIV/0!</v>
      </c>
    </row>
    <row r="12" spans="1:7" x14ac:dyDescent="0.3">
      <c r="A12" s="56" t="s">
        <v>15</v>
      </c>
      <c r="B12" s="165"/>
      <c r="C12" s="165"/>
      <c r="D12" s="165"/>
      <c r="E12" s="165"/>
      <c r="F12" s="165"/>
      <c r="G12" s="166" t="e">
        <f t="shared" si="0"/>
        <v>#DIV/0!</v>
      </c>
    </row>
    <row r="13" spans="1:7" x14ac:dyDescent="0.3">
      <c r="A13" s="56" t="s">
        <v>19</v>
      </c>
      <c r="B13" s="165"/>
      <c r="C13" s="165"/>
      <c r="D13" s="165"/>
      <c r="E13" s="165"/>
      <c r="F13" s="165"/>
      <c r="G13" s="166" t="e">
        <f t="shared" si="0"/>
        <v>#DIV/0!</v>
      </c>
    </row>
    <row r="14" spans="1:7" x14ac:dyDescent="0.3">
      <c r="A14" s="56" t="s">
        <v>22</v>
      </c>
      <c r="B14" s="165"/>
      <c r="C14" s="167"/>
      <c r="D14" s="165"/>
      <c r="E14" s="165"/>
      <c r="F14" s="165"/>
      <c r="G14" s="166" t="e">
        <f t="shared" si="0"/>
        <v>#DIV/0!</v>
      </c>
    </row>
    <row r="15" spans="1:7" x14ac:dyDescent="0.3">
      <c r="A15" s="56" t="s">
        <v>45</v>
      </c>
      <c r="B15" s="165"/>
      <c r="C15" s="165"/>
      <c r="D15" s="165"/>
      <c r="E15" s="165"/>
      <c r="F15" s="165"/>
      <c r="G15" s="166" t="e">
        <f t="shared" si="0"/>
        <v>#DIV/0!</v>
      </c>
    </row>
    <row r="16" spans="1:7" x14ac:dyDescent="0.3">
      <c r="A16" s="56" t="s">
        <v>11</v>
      </c>
      <c r="B16" s="165"/>
      <c r="C16" s="165"/>
      <c r="D16" s="165"/>
      <c r="E16" s="165"/>
      <c r="F16" s="165"/>
      <c r="G16" s="166" t="e">
        <f t="shared" si="0"/>
        <v>#DIV/0!</v>
      </c>
    </row>
    <row r="17" spans="1:7" x14ac:dyDescent="0.3">
      <c r="A17" s="56" t="s">
        <v>20</v>
      </c>
      <c r="B17" s="165"/>
      <c r="C17" s="165"/>
      <c r="D17" s="165"/>
      <c r="E17" s="165"/>
      <c r="F17" s="165"/>
      <c r="G17" s="166" t="e">
        <f t="shared" si="0"/>
        <v>#DIV/0!</v>
      </c>
    </row>
    <row r="18" spans="1:7" x14ac:dyDescent="0.3">
      <c r="A18" s="56" t="s">
        <v>72</v>
      </c>
      <c r="B18" s="165"/>
      <c r="C18" s="165"/>
      <c r="D18" s="165"/>
      <c r="E18" s="165"/>
      <c r="F18" s="165"/>
      <c r="G18" s="166" t="e">
        <f t="shared" si="0"/>
        <v>#DIV/0!</v>
      </c>
    </row>
    <row r="19" spans="1:7" x14ac:dyDescent="0.3">
      <c r="A19" s="56" t="s">
        <v>10</v>
      </c>
      <c r="B19" s="165"/>
      <c r="C19" s="165"/>
      <c r="D19" s="165"/>
      <c r="E19" s="165"/>
      <c r="F19" s="165"/>
      <c r="G19" s="166" t="e">
        <f t="shared" si="0"/>
        <v>#DIV/0!</v>
      </c>
    </row>
    <row r="20" spans="1:7" x14ac:dyDescent="0.3">
      <c r="A20" s="56" t="s">
        <v>29</v>
      </c>
      <c r="B20" s="165"/>
      <c r="C20" s="165"/>
      <c r="D20" s="165"/>
      <c r="E20" s="165"/>
      <c r="F20" s="165"/>
      <c r="G20" s="166" t="e">
        <f t="shared" si="0"/>
        <v>#DIV/0!</v>
      </c>
    </row>
    <row r="21" spans="1:7" x14ac:dyDescent="0.3">
      <c r="A21" s="56" t="s">
        <v>76</v>
      </c>
      <c r="B21" s="165"/>
      <c r="C21" s="165"/>
      <c r="D21" s="165"/>
      <c r="E21" s="165"/>
      <c r="F21" s="165"/>
      <c r="G21" s="166" t="e">
        <f t="shared" si="0"/>
        <v>#DIV/0!</v>
      </c>
    </row>
    <row r="22" spans="1:7" x14ac:dyDescent="0.3">
      <c r="A22" s="56" t="s">
        <v>21</v>
      </c>
      <c r="B22" s="165"/>
      <c r="C22" s="165"/>
      <c r="D22" s="165"/>
      <c r="E22" s="165"/>
      <c r="F22" s="165"/>
      <c r="G22" s="166" t="e">
        <f t="shared" si="0"/>
        <v>#DIV/0!</v>
      </c>
    </row>
    <row r="23" spans="1:7" x14ac:dyDescent="0.3">
      <c r="A23" s="56" t="s">
        <v>23</v>
      </c>
      <c r="B23" s="165"/>
      <c r="C23" s="165"/>
      <c r="D23" s="165"/>
      <c r="E23" s="165"/>
      <c r="F23" s="165"/>
      <c r="G23" s="166" t="e">
        <f t="shared" si="0"/>
        <v>#DIV/0!</v>
      </c>
    </row>
    <row r="24" spans="1:7" x14ac:dyDescent="0.3">
      <c r="A24" s="56" t="s">
        <v>69</v>
      </c>
      <c r="B24" s="165"/>
      <c r="C24" s="165"/>
      <c r="D24" s="165"/>
      <c r="E24" s="165"/>
      <c r="F24" s="165"/>
      <c r="G24" s="166" t="e">
        <f t="shared" si="0"/>
        <v>#DIV/0!</v>
      </c>
    </row>
    <row r="25" spans="1:7" x14ac:dyDescent="0.3">
      <c r="A25" s="56" t="s">
        <v>8</v>
      </c>
      <c r="B25" s="165"/>
      <c r="C25" s="165"/>
      <c r="D25" s="165"/>
      <c r="E25" s="165"/>
      <c r="F25" s="165"/>
      <c r="G25" s="166" t="e">
        <f t="shared" si="0"/>
        <v>#DIV/0!</v>
      </c>
    </row>
    <row r="26" spans="1:7" x14ac:dyDescent="0.3">
      <c r="A26" s="56" t="s">
        <v>73</v>
      </c>
      <c r="B26" s="165"/>
      <c r="C26" s="165"/>
      <c r="D26" s="165"/>
      <c r="E26" s="165"/>
      <c r="F26" s="165"/>
      <c r="G26" s="166" t="e">
        <f t="shared" si="0"/>
        <v>#DIV/0!</v>
      </c>
    </row>
    <row r="27" spans="1:7" x14ac:dyDescent="0.3">
      <c r="A27" s="56" t="s">
        <v>24</v>
      </c>
      <c r="B27" s="165"/>
      <c r="C27" s="165"/>
      <c r="D27" s="165"/>
      <c r="E27" s="165"/>
      <c r="F27" s="165"/>
      <c r="G27" s="166" t="e">
        <f t="shared" si="0"/>
        <v>#DIV/0!</v>
      </c>
    </row>
    <row r="28" spans="1:7" x14ac:dyDescent="0.3">
      <c r="A28" s="56" t="s">
        <v>26</v>
      </c>
      <c r="B28" s="165"/>
      <c r="C28" s="165"/>
      <c r="D28" s="165"/>
      <c r="E28" s="165"/>
      <c r="F28" s="165"/>
      <c r="G28" s="166" t="e">
        <f t="shared" si="0"/>
        <v>#DIV/0!</v>
      </c>
    </row>
    <row r="29" spans="1:7" x14ac:dyDescent="0.3">
      <c r="A29" s="56" t="s">
        <v>12</v>
      </c>
      <c r="B29" s="165"/>
      <c r="C29" s="165"/>
      <c r="D29" s="165"/>
      <c r="E29" s="165"/>
      <c r="F29" s="165"/>
      <c r="G29" s="166" t="e">
        <f t="shared" si="0"/>
        <v>#DIV/0!</v>
      </c>
    </row>
    <row r="30" spans="1:7" x14ac:dyDescent="0.3">
      <c r="A30" s="56" t="s">
        <v>25</v>
      </c>
      <c r="B30" s="165"/>
      <c r="C30" s="165"/>
      <c r="D30" s="165"/>
      <c r="E30" s="165"/>
      <c r="F30" s="165"/>
      <c r="G30" s="166" t="e">
        <f t="shared" si="0"/>
        <v>#DIV/0!</v>
      </c>
    </row>
    <row r="31" spans="1:7" x14ac:dyDescent="0.3">
      <c r="A31" s="39" t="s">
        <v>57</v>
      </c>
      <c r="B31" s="165"/>
      <c r="C31" s="165"/>
      <c r="D31" s="165"/>
      <c r="E31" s="165"/>
      <c r="F31" s="165"/>
      <c r="G31" s="166" t="e">
        <f t="shared" si="0"/>
        <v>#DIV/0!</v>
      </c>
    </row>
    <row r="32" spans="1:7" x14ac:dyDescent="0.3">
      <c r="A32" s="39" t="s">
        <v>58</v>
      </c>
      <c r="B32" s="165"/>
      <c r="C32" s="165"/>
      <c r="D32" s="165"/>
      <c r="E32" s="165"/>
      <c r="F32" s="165"/>
      <c r="G32" s="166" t="e">
        <f t="shared" si="0"/>
        <v>#DIV/0!</v>
      </c>
    </row>
    <row r="33" spans="1:7" x14ac:dyDescent="0.3">
      <c r="A33" s="39" t="s">
        <v>59</v>
      </c>
      <c r="B33" s="165"/>
      <c r="C33" s="165"/>
      <c r="D33" s="165"/>
      <c r="E33" s="165"/>
      <c r="F33" s="165"/>
      <c r="G33" s="166" t="e">
        <f t="shared" si="0"/>
        <v>#DIV/0!</v>
      </c>
    </row>
    <row r="34" spans="1:7" x14ac:dyDescent="0.3">
      <c r="A34" s="39" t="s">
        <v>74</v>
      </c>
      <c r="B34" s="165"/>
      <c r="C34" s="165"/>
      <c r="D34" s="165"/>
      <c r="E34" s="165"/>
      <c r="F34" s="165"/>
      <c r="G34" s="166" t="e">
        <f t="shared" si="0"/>
        <v>#DIV/0!</v>
      </c>
    </row>
    <row r="35" spans="1:7" x14ac:dyDescent="0.3">
      <c r="A35" s="40" t="s">
        <v>63</v>
      </c>
      <c r="B35" s="165"/>
      <c r="C35" s="165"/>
      <c r="D35" s="165"/>
      <c r="E35" s="165"/>
      <c r="F35" s="165"/>
      <c r="G35" s="166" t="e">
        <f t="shared" si="0"/>
        <v>#DIV/0!</v>
      </c>
    </row>
    <row r="36" spans="1:7" x14ac:dyDescent="0.3">
      <c r="A36" s="40" t="s">
        <v>85</v>
      </c>
      <c r="B36" s="165"/>
      <c r="C36" s="165"/>
      <c r="D36" s="165"/>
      <c r="E36" s="165"/>
      <c r="F36" s="165"/>
      <c r="G36" s="166" t="e">
        <f t="shared" si="0"/>
        <v>#DIV/0!</v>
      </c>
    </row>
    <row r="37" spans="1:7" x14ac:dyDescent="0.3">
      <c r="A37" s="39" t="s">
        <v>70</v>
      </c>
      <c r="B37" s="165"/>
      <c r="C37" s="165"/>
      <c r="D37" s="165"/>
      <c r="E37" s="165"/>
      <c r="F37" s="165"/>
      <c r="G37" s="166" t="e">
        <f t="shared" si="0"/>
        <v>#DIV/0!</v>
      </c>
    </row>
    <row r="38" spans="1:7" x14ac:dyDescent="0.3">
      <c r="A38" s="40" t="s">
        <v>86</v>
      </c>
      <c r="B38" s="165"/>
      <c r="C38" s="165"/>
      <c r="D38" s="165"/>
      <c r="E38" s="165"/>
      <c r="F38" s="165"/>
      <c r="G38" s="166" t="e">
        <f t="shared" si="0"/>
        <v>#DIV/0!</v>
      </c>
    </row>
    <row r="39" spans="1:7" x14ac:dyDescent="0.3">
      <c r="A39" s="40" t="s">
        <v>64</v>
      </c>
      <c r="B39" s="165"/>
      <c r="C39" s="165"/>
      <c r="D39" s="165"/>
      <c r="E39" s="165"/>
      <c r="F39" s="165"/>
      <c r="G39" s="166" t="e">
        <f t="shared" si="0"/>
        <v>#DIV/0!</v>
      </c>
    </row>
    <row r="40" spans="1:7" x14ac:dyDescent="0.3">
      <c r="A40" s="39" t="s">
        <v>60</v>
      </c>
      <c r="B40" s="165"/>
      <c r="C40" s="165"/>
      <c r="D40" s="165"/>
      <c r="E40" s="165"/>
      <c r="F40" s="165"/>
      <c r="G40" s="166" t="e">
        <f t="shared" si="0"/>
        <v>#DIV/0!</v>
      </c>
    </row>
    <row r="41" spans="1:7" x14ac:dyDescent="0.3">
      <c r="A41" s="39" t="s">
        <v>61</v>
      </c>
      <c r="B41" s="161"/>
      <c r="C41" s="161"/>
      <c r="D41" s="161"/>
      <c r="E41" s="161"/>
      <c r="F41" s="161"/>
      <c r="G41" s="166" t="e">
        <f t="shared" si="0"/>
        <v>#DIV/0!</v>
      </c>
    </row>
    <row r="42" spans="1:7" x14ac:dyDescent="0.3">
      <c r="A42" s="39" t="s">
        <v>62</v>
      </c>
      <c r="B42" s="161"/>
      <c r="C42" s="161"/>
      <c r="D42" s="161"/>
      <c r="E42" s="161"/>
      <c r="F42" s="161"/>
      <c r="G42" s="166" t="e">
        <f t="shared" si="0"/>
        <v>#DIV/0!</v>
      </c>
    </row>
    <row r="43" spans="1:7" x14ac:dyDescent="0.3">
      <c r="A43" s="40" t="s">
        <v>81</v>
      </c>
      <c r="B43" s="161"/>
      <c r="C43" s="161"/>
      <c r="D43" s="161"/>
      <c r="E43" s="161"/>
      <c r="F43" s="161"/>
      <c r="G43" s="166" t="e">
        <f t="shared" si="0"/>
        <v>#DIV/0!</v>
      </c>
    </row>
    <row r="44" spans="1:7" x14ac:dyDescent="0.3">
      <c r="A44" s="39" t="s">
        <v>65</v>
      </c>
      <c r="B44" s="161"/>
      <c r="C44" s="161"/>
      <c r="D44" s="161"/>
      <c r="E44" s="161"/>
      <c r="F44" s="161"/>
      <c r="G44" s="166" t="e">
        <f t="shared" si="0"/>
        <v>#DIV/0!</v>
      </c>
    </row>
    <row r="45" spans="1:7" x14ac:dyDescent="0.3">
      <c r="A45" s="39" t="s">
        <v>87</v>
      </c>
      <c r="B45" s="161"/>
      <c r="C45" s="161"/>
      <c r="D45" s="161"/>
      <c r="E45" s="161"/>
      <c r="F45" s="161"/>
      <c r="G45" s="166" t="e">
        <f t="shared" si="0"/>
        <v>#DIV/0!</v>
      </c>
    </row>
    <row r="46" spans="1:7" x14ac:dyDescent="0.3">
      <c r="A46" s="39" t="s">
        <v>88</v>
      </c>
      <c r="B46" s="161"/>
      <c r="C46" s="161"/>
      <c r="D46" s="161"/>
      <c r="E46" s="161"/>
      <c r="F46" s="161"/>
      <c r="G46" s="166" t="e">
        <f t="shared" si="0"/>
        <v>#DIV/0!</v>
      </c>
    </row>
    <row r="47" spans="1:7" x14ac:dyDescent="0.3">
      <c r="A47" s="54" t="s">
        <v>68</v>
      </c>
      <c r="B47" s="161"/>
      <c r="C47" s="161"/>
      <c r="D47" s="161"/>
      <c r="E47" s="161"/>
      <c r="F47" s="161"/>
      <c r="G47" s="166" t="e">
        <f t="shared" si="0"/>
        <v>#DIV/0!</v>
      </c>
    </row>
    <row r="48" spans="1:7" x14ac:dyDescent="0.3">
      <c r="A48" s="39" t="s">
        <v>66</v>
      </c>
      <c r="B48" s="161"/>
      <c r="C48" s="161"/>
      <c r="D48" s="161"/>
      <c r="E48" s="161"/>
      <c r="F48" s="161"/>
      <c r="G48" s="166" t="e">
        <f t="shared" si="0"/>
        <v>#DIV/0!</v>
      </c>
    </row>
    <row r="49" spans="1:7" x14ac:dyDescent="0.3">
      <c r="A49" s="39" t="s">
        <v>94</v>
      </c>
      <c r="B49" s="161"/>
      <c r="C49" s="161"/>
      <c r="D49" s="161"/>
      <c r="E49" s="161"/>
      <c r="F49" s="161"/>
      <c r="G49" s="166" t="e">
        <f t="shared" si="0"/>
        <v>#DIV/0!</v>
      </c>
    </row>
    <row r="50" spans="1:7" x14ac:dyDescent="0.3">
      <c r="A50" s="39" t="s">
        <v>16</v>
      </c>
      <c r="B50" s="161"/>
      <c r="C50" s="161"/>
      <c r="D50" s="161"/>
      <c r="E50" s="161"/>
      <c r="F50" s="161"/>
      <c r="G50" s="166" t="e">
        <f t="shared" si="0"/>
        <v>#DIV/0!</v>
      </c>
    </row>
    <row r="51" spans="1:7" x14ac:dyDescent="0.3">
      <c r="A51" s="39" t="s">
        <v>71</v>
      </c>
      <c r="B51" s="161"/>
      <c r="C51" s="161"/>
      <c r="D51" s="161"/>
      <c r="E51" s="161"/>
      <c r="F51" s="161"/>
      <c r="G51" s="166" t="e">
        <f t="shared" si="0"/>
        <v>#DIV/0!</v>
      </c>
    </row>
    <row r="52" spans="1:7" x14ac:dyDescent="0.3">
      <c r="A52" s="39" t="s">
        <v>13</v>
      </c>
      <c r="B52" s="161"/>
      <c r="C52" s="161"/>
      <c r="D52" s="161"/>
      <c r="E52" s="161"/>
      <c r="F52" s="161"/>
      <c r="G52" s="166" t="e">
        <f t="shared" si="0"/>
        <v>#DIV/0!</v>
      </c>
    </row>
    <row r="53" spans="1:7" x14ac:dyDescent="0.3">
      <c r="A53" s="39" t="s">
        <v>67</v>
      </c>
      <c r="B53" s="161"/>
      <c r="C53" s="161"/>
      <c r="D53" s="161"/>
      <c r="E53" s="161"/>
      <c r="F53" s="161"/>
      <c r="G53" s="166" t="e">
        <f t="shared" si="0"/>
        <v>#DIV/0!</v>
      </c>
    </row>
    <row r="54" spans="1:7" x14ac:dyDescent="0.3">
      <c r="A54" s="39" t="s">
        <v>89</v>
      </c>
      <c r="B54" s="161"/>
      <c r="C54" s="161"/>
      <c r="D54" s="161"/>
      <c r="E54" s="161"/>
      <c r="F54" s="161"/>
      <c r="G54" s="166" t="e">
        <f t="shared" si="0"/>
        <v>#DIV/0!</v>
      </c>
    </row>
    <row r="55" spans="1:7" x14ac:dyDescent="0.3">
      <c r="A55" s="54" t="s">
        <v>36</v>
      </c>
      <c r="B55" s="161"/>
      <c r="C55" s="161"/>
      <c r="D55" s="161"/>
      <c r="E55" s="161"/>
      <c r="F55" s="161"/>
      <c r="G55" s="166" t="e">
        <f t="shared" si="0"/>
        <v>#DIV/0!</v>
      </c>
    </row>
    <row r="56" spans="1:7" x14ac:dyDescent="0.3">
      <c r="A56" s="57" t="s">
        <v>43</v>
      </c>
      <c r="B56" s="161"/>
      <c r="C56" s="161"/>
      <c r="D56" s="161"/>
      <c r="E56" s="161"/>
      <c r="F56" s="161"/>
      <c r="G56" s="166" t="e">
        <f t="shared" si="0"/>
        <v>#DIV/0!</v>
      </c>
    </row>
    <row r="57" spans="1:7" x14ac:dyDescent="0.3">
      <c r="A57" s="54" t="s">
        <v>37</v>
      </c>
      <c r="B57" s="161"/>
      <c r="C57" s="161"/>
      <c r="D57" s="161"/>
      <c r="E57" s="161"/>
      <c r="F57" s="161"/>
      <c r="G57" s="166" t="e">
        <f t="shared" si="0"/>
        <v>#DIV/0!</v>
      </c>
    </row>
    <row r="58" spans="1:7" x14ac:dyDescent="0.3">
      <c r="A58" s="54" t="s">
        <v>38</v>
      </c>
      <c r="B58" s="161"/>
      <c r="C58" s="161"/>
      <c r="D58" s="161"/>
      <c r="E58" s="161"/>
      <c r="F58" s="161"/>
      <c r="G58" s="166" t="e">
        <f t="shared" si="0"/>
        <v>#DIV/0!</v>
      </c>
    </row>
    <row r="59" spans="1:7" x14ac:dyDescent="0.3">
      <c r="A59" s="54" t="s">
        <v>101</v>
      </c>
      <c r="B59" s="161"/>
      <c r="C59" s="161"/>
      <c r="D59" s="161"/>
      <c r="E59" s="161"/>
      <c r="F59" s="161"/>
      <c r="G59" s="166" t="e">
        <f t="shared" si="0"/>
        <v>#DIV/0!</v>
      </c>
    </row>
    <row r="60" spans="1:7" x14ac:dyDescent="0.3">
      <c r="A60" s="54" t="s">
        <v>75</v>
      </c>
      <c r="B60" s="161"/>
      <c r="C60" s="161"/>
      <c r="D60" s="161"/>
      <c r="E60" s="161"/>
      <c r="F60" s="161"/>
      <c r="G60" s="166" t="e">
        <f t="shared" si="0"/>
        <v>#DIV/0!</v>
      </c>
    </row>
    <row r="61" spans="1:7" x14ac:dyDescent="0.3">
      <c r="A61" s="54" t="s">
        <v>39</v>
      </c>
      <c r="B61" s="161"/>
      <c r="C61" s="161"/>
      <c r="D61" s="161"/>
      <c r="E61" s="161"/>
      <c r="F61" s="161"/>
      <c r="G61" s="166" t="e">
        <f t="shared" si="0"/>
        <v>#DIV/0!</v>
      </c>
    </row>
    <row r="62" spans="1:7" x14ac:dyDescent="0.3">
      <c r="A62" s="54" t="s">
        <v>40</v>
      </c>
      <c r="B62" s="161"/>
      <c r="C62" s="161"/>
      <c r="D62" s="161"/>
      <c r="E62" s="161"/>
      <c r="F62" s="161"/>
      <c r="G62" s="166" t="e">
        <f t="shared" si="0"/>
        <v>#DIV/0!</v>
      </c>
    </row>
    <row r="63" spans="1:7" x14ac:dyDescent="0.3">
      <c r="A63" s="54" t="s">
        <v>90</v>
      </c>
      <c r="B63" s="161"/>
      <c r="C63" s="161"/>
      <c r="D63" s="161"/>
      <c r="E63" s="161"/>
      <c r="F63" s="161"/>
      <c r="G63" s="166" t="e">
        <f t="shared" si="0"/>
        <v>#DIV/0!</v>
      </c>
    </row>
    <row r="64" spans="1:7" x14ac:dyDescent="0.3">
      <c r="A64" s="54" t="s">
        <v>41</v>
      </c>
      <c r="B64" s="161"/>
      <c r="C64" s="161"/>
      <c r="D64" s="161"/>
      <c r="E64" s="161"/>
      <c r="F64" s="161"/>
      <c r="G64" s="166" t="e">
        <f t="shared" si="0"/>
        <v>#DIV/0!</v>
      </c>
    </row>
    <row r="65" spans="1:7" x14ac:dyDescent="0.3">
      <c r="A65" s="54" t="s">
        <v>42</v>
      </c>
      <c r="B65" s="161"/>
      <c r="C65" s="161"/>
      <c r="D65" s="161"/>
      <c r="E65" s="161"/>
      <c r="F65" s="161"/>
      <c r="G65" s="166" t="e">
        <f t="shared" si="0"/>
        <v>#DIV/0!</v>
      </c>
    </row>
  </sheetData>
  <pageMargins left="0.75" right="0.75" top="1" bottom="1" header="0.5" footer="0.5"/>
  <pageSetup orientation="portrait" horizontalDpi="4294967292" verticalDpi="4294967292"/>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84FAE5FC4C3A49B918943099FF2D37" ma:contentTypeVersion="18" ma:contentTypeDescription="Create a new document." ma:contentTypeScope="" ma:versionID="2ca73fc241d5211209e59ce41ef05215">
  <xsd:schema xmlns:xsd="http://www.w3.org/2001/XMLSchema" xmlns:xs="http://www.w3.org/2001/XMLSchema" xmlns:p="http://schemas.microsoft.com/office/2006/metadata/properties" xmlns:ns2="55ca0338-3464-458c-8d8c-befa0d25d337" xmlns:ns3="16c272d2-2932-4024-9014-5baf0e569aad" targetNamespace="http://schemas.microsoft.com/office/2006/metadata/properties" ma:root="true" ma:fieldsID="c05c722d8272b636273a9bdf3d61c05a" ns2:_="" ns3:_="">
    <xsd:import namespace="55ca0338-3464-458c-8d8c-befa0d25d337"/>
    <xsd:import namespace="16c272d2-2932-4024-9014-5baf0e569a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a0338-3464-458c-8d8c-befa0d25d3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5d773ad-95d2-4bdd-8790-289d27a7ac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272d2-2932-4024-9014-5baf0e569aa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944ee96-c1c0-41e0-bacd-fbbfd7a7b2b1}" ma:internalName="TaxCatchAll" ma:showField="CatchAllData" ma:web="16c272d2-2932-4024-9014-5baf0e569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9C42A7-A8A8-4359-BB4F-BE019F4F0F0B}"/>
</file>

<file path=customXml/itemProps2.xml><?xml version="1.0" encoding="utf-8"?>
<ds:datastoreItem xmlns:ds="http://schemas.openxmlformats.org/officeDocument/2006/customXml" ds:itemID="{EDE9A1C6-D57B-467C-B091-ACCE901863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3</vt:i4>
      </vt:variant>
    </vt:vector>
  </HeadingPairs>
  <TitlesOfParts>
    <vt:vector size="12" baseType="lpstr">
      <vt:lpstr>Instructions</vt:lpstr>
      <vt:lpstr>Natural</vt:lpstr>
      <vt:lpstr>Biological</vt:lpstr>
      <vt:lpstr>ChemRad</vt:lpstr>
      <vt:lpstr>Technological</vt:lpstr>
      <vt:lpstr>Calculations</vt:lpstr>
      <vt:lpstr>Complete Ranking</vt:lpstr>
      <vt:lpstr>Sample Average Calculation</vt:lpstr>
      <vt:lpstr>Top 10 Hazards</vt:lpstr>
      <vt:lpstr>Biological!Print_Area</vt:lpstr>
      <vt:lpstr>Natural!Print_Area</vt:lpstr>
      <vt:lpstr>Technological!Print_Area</vt:lpstr>
    </vt:vector>
  </TitlesOfParts>
  <Company>Kaiser Foundation Health Plan,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glarum</dc:creator>
  <cp:lastModifiedBy>Chuck Stout</cp:lastModifiedBy>
  <cp:lastPrinted>2013-01-16T18:39:13Z</cp:lastPrinted>
  <dcterms:created xsi:type="dcterms:W3CDTF">2000-12-06T18:52:54Z</dcterms:created>
  <dcterms:modified xsi:type="dcterms:W3CDTF">2017-03-22T13:52:42Z</dcterms:modified>
</cp:coreProperties>
</file>